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3_04_05 - Rekonstrukce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'2023_04_05 - Rekonstrukce...'!$C$126:$K$411</definedName>
    <definedName name="_xlnm.Print_Area" localSheetId="1">'2023_04_05 - Rekonstrukce...'!$C$4:$J$76,'2023_04_05 - Rekonstrukce...'!$C$82:$J$110,'2023_04_05 - Rekonstrukce...'!$C$116:$K$411</definedName>
    <definedName name="_xlnm.Print_Titles" localSheetId="1">'2023_04_05 - Rekonstrukce...'!$126:$126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410"/>
  <c r="BH410"/>
  <c r="BG410"/>
  <c r="BF410"/>
  <c r="T410"/>
  <c r="T409"/>
  <c r="R410"/>
  <c r="R409"/>
  <c r="P410"/>
  <c r="P409"/>
  <c r="BI406"/>
  <c r="BH406"/>
  <c r="BG406"/>
  <c r="BF406"/>
  <c r="T406"/>
  <c r="T405"/>
  <c r="R406"/>
  <c r="R405"/>
  <c r="P406"/>
  <c r="P405"/>
  <c r="BI404"/>
  <c r="BH404"/>
  <c r="BG404"/>
  <c r="BF404"/>
  <c r="T404"/>
  <c r="T403"/>
  <c r="R404"/>
  <c r="R403"/>
  <c r="P404"/>
  <c r="P403"/>
  <c r="BI401"/>
  <c r="BH401"/>
  <c r="BG401"/>
  <c r="BF401"/>
  <c r="T401"/>
  <c r="T400"/>
  <c r="R401"/>
  <c r="R400"/>
  <c r="P401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0"/>
  <c r="BH390"/>
  <c r="BG390"/>
  <c r="BF390"/>
  <c r="T390"/>
  <c r="T389"/>
  <c r="R390"/>
  <c r="R389"/>
  <c r="P390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2"/>
  <c r="BH332"/>
  <c r="BG332"/>
  <c r="BF332"/>
  <c r="T332"/>
  <c r="R332"/>
  <c r="P332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J124"/>
  <c r="J123"/>
  <c r="F123"/>
  <c r="F121"/>
  <c r="E119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J401"/>
  <c r="BK356"/>
  <c r="J303"/>
  <c r="BK279"/>
  <c r="J233"/>
  <c r="BK192"/>
  <c r="J171"/>
  <c r="BK140"/>
  <c r="BK380"/>
  <c r="J344"/>
  <c r="J301"/>
  <c r="J268"/>
  <c r="BK244"/>
  <c r="J195"/>
  <c r="J159"/>
  <c r="J138"/>
  <c r="J398"/>
  <c r="BK383"/>
  <c r="BK347"/>
  <c r="J323"/>
  <c r="J306"/>
  <c r="J279"/>
  <c r="J247"/>
  <c r="BK216"/>
  <c r="BK171"/>
  <c i="1" r="AS94"/>
  <c i="2" r="BK341"/>
  <c r="J264"/>
  <c r="J221"/>
  <c r="BK168"/>
  <c r="J404"/>
  <c r="J368"/>
  <c r="BK303"/>
  <c r="BK273"/>
  <c r="J225"/>
  <c r="BK144"/>
  <c r="BK276"/>
  <c r="BK204"/>
  <c r="BK353"/>
  <c r="J273"/>
  <c r="BK223"/>
  <c r="J186"/>
  <c r="BK152"/>
  <c r="BK136"/>
  <c r="J350"/>
  <c r="BK306"/>
  <c r="J239"/>
  <c r="J192"/>
  <c r="J130"/>
  <c r="J394"/>
  <c r="J356"/>
  <c r="J288"/>
  <c r="BK268"/>
  <c r="J230"/>
  <c r="J180"/>
  <c r="BK317"/>
  <c r="J242"/>
  <c r="BK165"/>
  <c r="BK398"/>
  <c r="BK371"/>
  <c r="BK308"/>
  <c r="BK270"/>
  <c r="J210"/>
  <c r="J204"/>
  <c r="BK157"/>
  <c r="BK132"/>
  <c r="BK362"/>
  <c r="BK332"/>
  <c r="J297"/>
  <c r="BK266"/>
  <c r="BK225"/>
  <c r="BK180"/>
  <c r="BK130"/>
  <c r="J386"/>
  <c r="BK368"/>
  <c r="BK344"/>
  <c r="J335"/>
  <c r="J311"/>
  <c r="BK282"/>
  <c r="BK236"/>
  <c r="BK195"/>
  <c r="BK162"/>
  <c r="J140"/>
  <c r="BK365"/>
  <c r="BK311"/>
  <c r="BK247"/>
  <c r="J213"/>
  <c r="BK134"/>
  <c r="BK401"/>
  <c r="J332"/>
  <c r="J276"/>
  <c r="J236"/>
  <c r="J134"/>
  <c r="J266"/>
  <c r="J227"/>
  <c r="J189"/>
  <c r="J380"/>
  <c r="J347"/>
  <c r="BK293"/>
  <c r="J258"/>
  <c r="BK218"/>
  <c r="J201"/>
  <c r="J154"/>
  <c r="BK359"/>
  <c r="BK313"/>
  <c r="BK255"/>
  <c r="BK233"/>
  <c r="J177"/>
  <c r="J152"/>
  <c r="BK410"/>
  <c r="J377"/>
  <c r="J359"/>
  <c r="BK338"/>
  <c r="BK315"/>
  <c r="BK291"/>
  <c r="J255"/>
  <c r="BK210"/>
  <c r="J165"/>
  <c r="J142"/>
  <c r="BK390"/>
  <c r="BK328"/>
  <c r="BK258"/>
  <c r="J218"/>
  <c r="BK149"/>
  <c r="J410"/>
  <c r="J374"/>
  <c r="J313"/>
  <c r="J285"/>
  <c r="BK239"/>
  <c r="J320"/>
  <c r="BK288"/>
  <c r="J223"/>
  <c r="J144"/>
  <c r="BK394"/>
  <c r="J362"/>
  <c r="BK323"/>
  <c r="J291"/>
  <c r="BK227"/>
  <c r="BK207"/>
  <c r="BK177"/>
  <c r="BK138"/>
  <c r="J371"/>
  <c r="J317"/>
  <c r="J282"/>
  <c r="BK253"/>
  <c r="BK221"/>
  <c r="BK174"/>
  <c r="J147"/>
  <c r="BK404"/>
  <c r="J365"/>
  <c r="BK320"/>
  <c r="J293"/>
  <c r="BK264"/>
  <c r="J207"/>
  <c r="BK183"/>
  <c r="BK147"/>
  <c r="BK396"/>
  <c r="J338"/>
  <c r="BK295"/>
  <c r="J216"/>
  <c r="BK154"/>
  <c r="BK406"/>
  <c r="J383"/>
  <c r="J315"/>
  <c r="J295"/>
  <c r="BK261"/>
  <c r="BK186"/>
  <c r="J136"/>
  <c r="BK301"/>
  <c r="J261"/>
  <c r="BK201"/>
  <c r="BK377"/>
  <c r="BK335"/>
  <c r="J299"/>
  <c r="J253"/>
  <c r="BK213"/>
  <c r="J183"/>
  <c r="J149"/>
  <c r="BK386"/>
  <c r="J353"/>
  <c r="J328"/>
  <c r="BK285"/>
  <c r="BK250"/>
  <c r="BK189"/>
  <c r="J168"/>
  <c r="BK142"/>
  <c r="J396"/>
  <c r="BK374"/>
  <c r="BK350"/>
  <c r="BK326"/>
  <c r="BK297"/>
  <c r="J270"/>
  <c r="BK230"/>
  <c r="J198"/>
  <c r="J157"/>
  <c r="J406"/>
  <c r="J326"/>
  <c r="BK242"/>
  <c r="J174"/>
  <c r="J132"/>
  <c r="J390"/>
  <c r="J341"/>
  <c r="BK299"/>
  <c r="J250"/>
  <c r="BK198"/>
  <c r="BK159"/>
  <c r="J308"/>
  <c r="J244"/>
  <c r="J162"/>
  <c l="1" r="R129"/>
  <c r="R128"/>
  <c r="R319"/>
  <c r="T325"/>
  <c r="R331"/>
  <c r="P337"/>
  <c r="R337"/>
  <c r="T337"/>
  <c r="P319"/>
  <c r="R325"/>
  <c r="P331"/>
  <c r="BK343"/>
  <c r="J343"/>
  <c r="J102"/>
  <c r="T393"/>
  <c r="T392"/>
  <c r="P129"/>
  <c r="P128"/>
  <c r="T319"/>
  <c r="BK337"/>
  <c r="J337"/>
  <c r="J101"/>
  <c r="R343"/>
  <c r="T129"/>
  <c r="T128"/>
  <c r="BK325"/>
  <c r="J325"/>
  <c r="J98"/>
  <c r="BK331"/>
  <c r="J331"/>
  <c r="J100"/>
  <c r="T343"/>
  <c r="P393"/>
  <c r="P392"/>
  <c r="BK129"/>
  <c r="J129"/>
  <c r="J96"/>
  <c r="BK319"/>
  <c r="J319"/>
  <c r="J97"/>
  <c r="P325"/>
  <c r="T331"/>
  <c r="P343"/>
  <c r="BK393"/>
  <c r="BK392"/>
  <c r="J392"/>
  <c r="J104"/>
  <c r="R393"/>
  <c r="R392"/>
  <c r="BK400"/>
  <c r="J400"/>
  <c r="J106"/>
  <c r="BK389"/>
  <c r="J389"/>
  <c r="J103"/>
  <c r="BK405"/>
  <c r="J405"/>
  <c r="J108"/>
  <c r="BK409"/>
  <c r="J409"/>
  <c r="J109"/>
  <c r="BE140"/>
  <c r="BE142"/>
  <c r="BE162"/>
  <c r="BE186"/>
  <c r="BE195"/>
  <c r="BE198"/>
  <c r="BE201"/>
  <c r="BE210"/>
  <c r="BE218"/>
  <c r="BE225"/>
  <c r="BE250"/>
  <c r="BE273"/>
  <c r="BE279"/>
  <c r="BE285"/>
  <c r="BE299"/>
  <c r="BE303"/>
  <c r="BE313"/>
  <c r="BE315"/>
  <c r="BE138"/>
  <c r="BE154"/>
  <c r="BE157"/>
  <c r="BE207"/>
  <c r="BE266"/>
  <c r="BE270"/>
  <c r="BE282"/>
  <c r="BE291"/>
  <c r="BE320"/>
  <c r="BE338"/>
  <c r="BE347"/>
  <c r="BE350"/>
  <c r="BE365"/>
  <c r="BE371"/>
  <c r="BE404"/>
  <c r="BE406"/>
  <c r="BE410"/>
  <c r="J121"/>
  <c r="BE136"/>
  <c r="BE147"/>
  <c r="BE171"/>
  <c r="BE177"/>
  <c r="BE180"/>
  <c r="BE183"/>
  <c r="BE189"/>
  <c r="BE204"/>
  <c r="BE255"/>
  <c r="BE261"/>
  <c r="BE293"/>
  <c r="BE323"/>
  <c r="BE335"/>
  <c r="BE344"/>
  <c r="BE356"/>
  <c r="BE362"/>
  <c r="BE374"/>
  <c r="BE380"/>
  <c r="BE386"/>
  <c r="BE394"/>
  <c r="F124"/>
  <c r="BE132"/>
  <c r="BE134"/>
  <c r="BE159"/>
  <c r="BE213"/>
  <c r="BE221"/>
  <c r="BE233"/>
  <c r="BE244"/>
  <c r="BE253"/>
  <c r="BE258"/>
  <c r="BE268"/>
  <c r="BE276"/>
  <c r="BE288"/>
  <c r="BE308"/>
  <c r="BE317"/>
  <c r="BE390"/>
  <c r="BE398"/>
  <c r="BE401"/>
  <c r="BE144"/>
  <c r="BE149"/>
  <c r="BE192"/>
  <c r="BE223"/>
  <c r="BE227"/>
  <c r="BE236"/>
  <c r="BE239"/>
  <c r="BE242"/>
  <c r="BE247"/>
  <c r="BE295"/>
  <c r="BE311"/>
  <c r="BE326"/>
  <c r="BE328"/>
  <c r="BE341"/>
  <c r="BE368"/>
  <c r="BE377"/>
  <c r="BE383"/>
  <c r="BE130"/>
  <c r="BE152"/>
  <c r="BE165"/>
  <c r="BE168"/>
  <c r="BE174"/>
  <c r="BE216"/>
  <c r="BE230"/>
  <c r="BE264"/>
  <c r="BE297"/>
  <c r="BE301"/>
  <c r="BE306"/>
  <c r="BE332"/>
  <c r="BE353"/>
  <c r="BE359"/>
  <c r="BE396"/>
  <c r="F33"/>
  <c i="1" r="BB95"/>
  <c r="BB94"/>
  <c r="W31"/>
  <c i="2" r="F34"/>
  <c i="1" r="BC95"/>
  <c r="BC94"/>
  <c r="AY94"/>
  <c i="2" r="F32"/>
  <c i="1" r="BA95"/>
  <c r="BA94"/>
  <c r="W30"/>
  <c i="2" r="F35"/>
  <c i="1" r="BD95"/>
  <c r="BD94"/>
  <c r="W33"/>
  <c i="2" r="J32"/>
  <c i="1" r="AW95"/>
  <c i="2" l="1" r="T330"/>
  <c r="P330"/>
  <c r="P127"/>
  <c i="1" r="AU95"/>
  <c i="2" r="R330"/>
  <c r="T127"/>
  <c r="R127"/>
  <c r="BK403"/>
  <c r="J403"/>
  <c r="J107"/>
  <c r="BK128"/>
  <c r="J128"/>
  <c r="J95"/>
  <c r="BK330"/>
  <c r="J330"/>
  <c r="J99"/>
  <c r="J393"/>
  <c r="J105"/>
  <c i="1" r="AX94"/>
  <c r="AW94"/>
  <c r="AK30"/>
  <c r="W32"/>
  <c i="2" r="J31"/>
  <c i="1" r="AV95"/>
  <c r="AT95"/>
  <c i="2" r="F31"/>
  <c i="1" r="AZ95"/>
  <c r="AZ94"/>
  <c r="W29"/>
  <c r="AU94"/>
  <c i="2" l="1" r="BK127"/>
  <c r="J127"/>
  <c r="J94"/>
  <c i="1" r="AV94"/>
  <c r="AK29"/>
  <c i="2" l="1" r="J28"/>
  <c i="1" r="AG95"/>
  <c r="AG94"/>
  <c r="AK26"/>
  <c r="AT94"/>
  <c i="2" l="1" r="J37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<sst xmlns="http://schemas.openxmlformats.org/spreadsheetml/2006/main">
  <si>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</si>
  <si>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</si>
  <si>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</si>
  <si>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</si>
  <si>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</si>
  <si>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{09b33ad3-ca91-4210-bcea-6f10fb0ae8d7}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</si>
  <si>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</si>
  <si>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</si>
  <si>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</si>
  <si>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</si>
  <si>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</si>
  <si>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</si>
  <si>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</si>
  <si>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</si>
  <si>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2023_04_05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</si>
  <si>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</si>
  <si>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</si>
  <si>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bytu v 1.np budovy YB ve FNOL</t>
  </si>
  <si>
    <t>KSO:</t>
  </si>
  <si>
    <t>CC-CZ:</t>
  </si>
  <si>
    <t>Místo:</t>
  </si>
  <si>
    <t xml:space="preserve">Olomouc Nová Ulice,  st. 277</t>
  </si>
  <si>
    <t>Datum:</t>
  </si>
  <si>
    <t>5. 4. 2023</t>
  </si>
  <si>
    <t>Zadavatel:</t>
  </si>
  <si>
    <t>IČ:</t>
  </si>
  <si>
    <t>Fakultní nemocnice Olomouc, I. P. Pavlova 6, 775 2</t>
  </si>
  <si>
    <t>DIČ:</t>
  </si>
  <si>
    <t>Uchazeč:</t>
  </si>
  <si>
    <t>Vyplň údaj</t>
  </si>
  <si>
    <t>Projektant:</t>
  </si>
  <si>
    <t>Milan Vician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</si>
  <si>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</si>
  <si>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</si>
  <si>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</si>
  <si>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</si>
  <si>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</si>
  <si>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</si>
  <si>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</si>
  <si>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</si>
  <si>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</si>
  <si>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</si>
  <si>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</si>
  <si>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</si>
  <si>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</si>
  <si>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</si>
  <si>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</si>
  <si>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</si>
  <si>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</si>
  <si>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</si>
  <si>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</si>
  <si>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</si>
  <si>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</si>
  <si>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</si>
  <si>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</si>
  <si>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</si>
  <si>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</si>
  <si>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</si>
  <si>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</si>
  <si>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</si>
  <si>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</si>
  <si>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</si>
  <si>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</si>
  <si>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</si>
  <si>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</si>
  <si>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</si>
  <si>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</si>
  <si>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</si>
  <si>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</si>
  <si>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</si>
  <si>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</si>
  <si>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</si>
  <si>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</si>
  <si>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</si>
  <si>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</si>
  <si>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</si>
  <si>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</si>
  <si>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</si>
  <si>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</si>
  <si>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</si>
  <si>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</si>
  <si>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</si>
  <si>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</si>
  <si>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</si>
  <si>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</si>
  <si>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</si>
  <si>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</si>
  <si>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</si>
  <si>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</si>
  <si>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</si>
  <si>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</si>
  <si>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</si>
  <si>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749 - Elektromontáže - součásti elektrozařízení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</si>
  <si>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</si>
  <si>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</si>
  <si>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</si>
  <si>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</si>
  <si>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HZS - Hodinové zúčtovací sazby</t>
  </si>
  <si>
    <t>Ostatní - Ostatní</t>
  </si>
  <si>
    <t xml:space="preserve">    N - Náklady</t>
  </si>
  <si>
    <t>R - Revize</t>
  </si>
  <si>
    <t xml:space="preserve">VRN -  Vedlejší rozpočtové náklady</t>
  </si>
  <si>
    <t xml:space="preserve">    VRN1 - Průzkumné, geodetické a projektové práce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</si>
  <si>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</si>
  <si>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</si>
  <si>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</si>
  <si>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</si>
  <si>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</si>
  <si>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</si>
  <si>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</si>
  <si>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</si>
  <si>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</si>
  <si>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</si>
  <si>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</si>
  <si>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</si>
  <si>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</si>
  <si>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</si>
  <si>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</si>
  <si>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</si>
  <si>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</si>
  <si>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</si>
  <si>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</si>
  <si>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</si>
  <si>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220730001</t>
  </si>
  <si>
    <t>Montáž účast. Zásuvky STA</t>
  </si>
  <si>
    <t>kus</t>
  </si>
  <si>
    <t>16</t>
  </si>
  <si>
    <t>1050707313</t>
  </si>
  <si>
    <t>PP</t>
  </si>
  <si>
    <t>220730222</t>
  </si>
  <si>
    <t>Montáž kab KOAX. - do průměru 7 mm</t>
  </si>
  <si>
    <t>m</t>
  </si>
  <si>
    <t>-1061382852</t>
  </si>
  <si>
    <t>3</t>
  </si>
  <si>
    <t>M</t>
  </si>
  <si>
    <t>R.504</t>
  </si>
  <si>
    <t>lustrhák</t>
  </si>
  <si>
    <t>32</t>
  </si>
  <si>
    <t>1633238506</t>
  </si>
  <si>
    <t>4</t>
  </si>
  <si>
    <t>R_3022</t>
  </si>
  <si>
    <t>Koax. kabel H125/PVC-BELDEN (POPE),alt. jiný homolog.</t>
  </si>
  <si>
    <t>1217198036</t>
  </si>
  <si>
    <t>5</t>
  </si>
  <si>
    <t>R_374_3</t>
  </si>
  <si>
    <t>Zapojení zásuvek SKR (obsahuje zapojení zásuvek)</t>
  </si>
  <si>
    <t>-495305903</t>
  </si>
  <si>
    <t>6</t>
  </si>
  <si>
    <t>374511230</t>
  </si>
  <si>
    <t>zásuvka tv+r Tango bílý, slonová kost</t>
  </si>
  <si>
    <t>CS ÚRS 2017 01</t>
  </si>
  <si>
    <t>2144441752</t>
  </si>
  <si>
    <t>zásuvka tv+r slonová kost</t>
  </si>
  <si>
    <t>7</t>
  </si>
  <si>
    <t>374512430</t>
  </si>
  <si>
    <t>zásuvka data2xRJ45 Tango bílý, slonová kost</t>
  </si>
  <si>
    <t>-1066109321</t>
  </si>
  <si>
    <t>zásuvka data 1xRJ45 slonová kost</t>
  </si>
  <si>
    <t>8</t>
  </si>
  <si>
    <t>741110063</t>
  </si>
  <si>
    <t>Montáž trubka plastová ohebná D přes 35 mm uložená pod omítku</t>
  </si>
  <si>
    <t>CS ÚRS 2021 01</t>
  </si>
  <si>
    <t>-900496258</t>
  </si>
  <si>
    <t>Montáž trubek elektroinstalačních s nasunutím nebo našroubováním do krabic plastových ohebných, uložených pod omítku, vnější D přes 35 mm</t>
  </si>
  <si>
    <t>Online PSC</t>
  </si>
  <si>
    <t>https://podminky.urs.cz/item/CS_URS_2021_01/741110063</t>
  </si>
  <si>
    <t>9</t>
  </si>
  <si>
    <t>R236</t>
  </si>
  <si>
    <t>Trubka ochranná PVC ohebná průměr32mm</t>
  </si>
  <si>
    <t>-1462843429</t>
  </si>
  <si>
    <t>Trubka ochranná PVC ohebná průměr 50/39,6mm</t>
  </si>
  <si>
    <t>10</t>
  </si>
  <si>
    <t>741112061</t>
  </si>
  <si>
    <t>Montáž krabice přístrojová zapuštěná plastová kruhová</t>
  </si>
  <si>
    <t>CS ÚRS 2022 02</t>
  </si>
  <si>
    <t>-1791935316</t>
  </si>
  <si>
    <t>Montáž krabic elektroinstalačních bez napojení na trubky a lišty, demontáže a montáže víčka a přístroje přístrojových zapuštěných plastových kruhových</t>
  </si>
  <si>
    <t>https://podminky.urs.cz/item/CS_URS_2022_02/741112061</t>
  </si>
  <si>
    <t>11</t>
  </si>
  <si>
    <t>34571450</t>
  </si>
  <si>
    <t>krabice pod omítku PVC přístrojová kruhová D 70mm</t>
  </si>
  <si>
    <t>-1750733581</t>
  </si>
  <si>
    <t>12</t>
  </si>
  <si>
    <t>741112101</t>
  </si>
  <si>
    <t>Montáž rozvodka zapuštěná plastová kruhová</t>
  </si>
  <si>
    <t>914202687</t>
  </si>
  <si>
    <t>Montáž krabic elektroinstalačních bez napojení na trubky a lišty, demontáže a montáže víčka a přístroje rozvodek se zapojením vodičů na svorkovnici zapuštěných plastových kruhových</t>
  </si>
  <si>
    <t>https://podminky.urs.cz/item/CS_URS_2022_02/741112101</t>
  </si>
  <si>
    <t>13</t>
  </si>
  <si>
    <t>34571521</t>
  </si>
  <si>
    <t>krabice pod omítku PVC odbočná kruhová D 70mm s víčkem a svorkovnicí</t>
  </si>
  <si>
    <t>-862426439</t>
  </si>
  <si>
    <t>14</t>
  </si>
  <si>
    <t>741120001</t>
  </si>
  <si>
    <t>Montáž vodič Cu izolovaný plný a laněný žíla 0,35-6 mm2 pod omítku (např. CY)</t>
  </si>
  <si>
    <t>-1269494653</t>
  </si>
  <si>
    <t>Montáž vodičů izolovaných měděných bez ukončení uložených pod omítku plných a laněných (např. CY), průřezu žíly 0,35 až 6 mm2</t>
  </si>
  <si>
    <t>https://podminky.urs.cz/item/CS_URS_2022_02/741120001</t>
  </si>
  <si>
    <t>34141026</t>
  </si>
  <si>
    <t>vodič propojovací flexibilní jádro Cu lanované izolace PVC 450/750V (H07V-K) 1x4mm2</t>
  </si>
  <si>
    <t>-289921707</t>
  </si>
  <si>
    <t>P</t>
  </si>
  <si>
    <t>Poznámka k položce:_x000d_
H07V-K CYA, průměr vodiče 4,8mm</t>
  </si>
  <si>
    <t>34141027</t>
  </si>
  <si>
    <t>vodič propojovací flexibilní jádro Cu lanované izolace PVC 450/750V (H07V-K) 1x6mm2</t>
  </si>
  <si>
    <t>-63068104</t>
  </si>
  <si>
    <t>Poznámka k položce:_x000d_
H07V-K CYA, průměr vodiče 5,3mm</t>
  </si>
  <si>
    <t>17</t>
  </si>
  <si>
    <t>741122011</t>
  </si>
  <si>
    <t>Montáž kabel Cu bez ukončení uložený pod omítku plný kulatý 2x1,5 až 2,5 mm2 (např. CYKY)</t>
  </si>
  <si>
    <t>318505032</t>
  </si>
  <si>
    <t>Montáž kabelů měděných bez ukončení uložených pod omítku plných kulatých (např. CYKY), počtu a průřezu žil 2x1,5 až 2,5 mm2</t>
  </si>
  <si>
    <t>https://podminky.urs.cz/item/CS_URS_2022_02/741122011</t>
  </si>
  <si>
    <t>18</t>
  </si>
  <si>
    <t>34111005</t>
  </si>
  <si>
    <t>kabel instalační jádro Cu plné izolace PVC plášť PVC 450/750V (CYKY) 2x1,5mm2</t>
  </si>
  <si>
    <t>-2000379399</t>
  </si>
  <si>
    <t>Poznámka k položce:_x000d_
CYKY, průměr kabelu 8,1mm</t>
  </si>
  <si>
    <t>19</t>
  </si>
  <si>
    <t>741122015</t>
  </si>
  <si>
    <t>Montáž kabel Cu bez ukončení uložený pod omítku plný kulatý 3x1,5 mm2 (např. CYKY)</t>
  </si>
  <si>
    <t>-1319402052</t>
  </si>
  <si>
    <t>Montáž kabelů měděných bez ukončení uložených pod omítku plných kulatých (např. CYKY), počtu a průřezu žil 3x1,5 mm2</t>
  </si>
  <si>
    <t>https://podminky.urs.cz/item/CS_URS_2022_02/741122015</t>
  </si>
  <si>
    <t>20</t>
  </si>
  <si>
    <t>34111030</t>
  </si>
  <si>
    <t>kabel instalační jádro Cu plné izolace PVC plášť PVC 450/750V (CYKY) 3x1,5mm2</t>
  </si>
  <si>
    <t>1850489592</t>
  </si>
  <si>
    <t>Poznámka k položce:_x000d_
CYKY, průměr kabelu 8,6mm</t>
  </si>
  <si>
    <t>-1715228685</t>
  </si>
  <si>
    <t>22</t>
  </si>
  <si>
    <t>1655201877</t>
  </si>
  <si>
    <t>23</t>
  </si>
  <si>
    <t>741122016</t>
  </si>
  <si>
    <t>Montáž kabel Cu bez ukončení uložený pod omítku plný kulatý 3x2,5 až 6 mm2 (např. CYKY)</t>
  </si>
  <si>
    <t>752074181</t>
  </si>
  <si>
    <t>Montáž kabelů měděných bez ukončení uložených pod omítku plných kulatých (např. CYKY), počtu a průřezu žil 3x2,5 až 6 mm2</t>
  </si>
  <si>
    <t>https://podminky.urs.cz/item/CS_URS_2022_02/741122016</t>
  </si>
  <si>
    <t>24</t>
  </si>
  <si>
    <t>34111036</t>
  </si>
  <si>
    <t>kabel instalační jádro Cu plné izolace PVC plášť PVC 450/750V (CYKY) 3x2,5mm2</t>
  </si>
  <si>
    <t>673815966</t>
  </si>
  <si>
    <t>Poznámka k položce:_x000d_
CYKY, průměr kabelu 9,5mm</t>
  </si>
  <si>
    <t>25</t>
  </si>
  <si>
    <t>741122031</t>
  </si>
  <si>
    <t>Montáž kabel Cu bez ukončení uložený pod omítku plný kulatý 5x1,5 až 2,5 mm2 (např. CYKY)</t>
  </si>
  <si>
    <t>1968681153</t>
  </si>
  <si>
    <t>Montáž kabelů měděných bez ukončení uložených pod omítku plných kulatých (např. CYKY), počtu a průřezu žil 5x1,5 až 2,5 mm2</t>
  </si>
  <si>
    <t>https://podminky.urs.cz/item/CS_URS_2022_02/741122031</t>
  </si>
  <si>
    <t>26</t>
  </si>
  <si>
    <t>34111090</t>
  </si>
  <si>
    <t>kabel instalační jádro Cu plné izolace PVC plášť PVC 450/750V (CYKY) 5x1,5mm2</t>
  </si>
  <si>
    <t>-1508662508</t>
  </si>
  <si>
    <t>Poznámka k položce:_x000d_
CYKY, průměr kabelu 10,1mm</t>
  </si>
  <si>
    <t>27</t>
  </si>
  <si>
    <t>741122033</t>
  </si>
  <si>
    <t>Montáž kabel Cu bez ukončení uložený pod omítku plný kulatý 5x10 mm2 (např. CYKY)</t>
  </si>
  <si>
    <t>1848069813</t>
  </si>
  <si>
    <t>Montáž kabelů měděných bez ukončení uložených pod omítku plných kulatých (např. CYKY), počtu a průřezu žil 5x10 mm2</t>
  </si>
  <si>
    <t>https://podminky.urs.cz/item/CS_URS_2022_02/741122033</t>
  </si>
  <si>
    <t>28</t>
  </si>
  <si>
    <t>34113034</t>
  </si>
  <si>
    <t>kabel instalační jádro Cu plné izolace PVC plášť PVC 450/750V (CYKY) 5x10mm2</t>
  </si>
  <si>
    <t>107081303</t>
  </si>
  <si>
    <t>Poznámka k položce:_x000d_
CYKY, průměr kabelu 18mm</t>
  </si>
  <si>
    <t>29</t>
  </si>
  <si>
    <t>741132103</t>
  </si>
  <si>
    <t>Ukončení kabelů 3x1,5 až 4 mm2 smršťovací záklopkou nebo páskem bez letování</t>
  </si>
  <si>
    <t>975443581</t>
  </si>
  <si>
    <t>Ukončení kabelů smršťovací záklopkou nebo páskou se zapojením bez letování, počtu a průřezu žil 3x1,5 až 4 mm2</t>
  </si>
  <si>
    <t>https://podminky.urs.cz/item/CS_URS_2022_02/741132103</t>
  </si>
  <si>
    <t>30</t>
  </si>
  <si>
    <t>741132145</t>
  </si>
  <si>
    <t>Ukončení kabelů 5x1,5 až 4 mm2 smršťovací záklopkou nebo páskem bez letování</t>
  </si>
  <si>
    <t>1249463623</t>
  </si>
  <si>
    <t>Ukončení kabelů smršťovací záklopkou nebo páskou se zapojením bez letování, počtu a průřezu žil 5x1,5 až 4 mm2</t>
  </si>
  <si>
    <t>https://podminky.urs.cz/item/CS_URS_2022_02/741132145</t>
  </si>
  <si>
    <t>31</t>
  </si>
  <si>
    <t>741132147</t>
  </si>
  <si>
    <t>Ukončení kabelů 5x10 mm2 smršťovací záklopkou nebo páskem bez letování</t>
  </si>
  <si>
    <t>248139523</t>
  </si>
  <si>
    <t>Ukončení kabelů smršťovací záklopkou nebo páskou se zapojením bez letování, počtu a průřezu žil 5x10 mm2</t>
  </si>
  <si>
    <t>https://podminky.urs.cz/item/CS_URS_2022_02/741132147</t>
  </si>
  <si>
    <t>741210001</t>
  </si>
  <si>
    <t>Montáž rozvodnice oceloplechová nebo plastová běžná do 20 kg</t>
  </si>
  <si>
    <t>1681081568</t>
  </si>
  <si>
    <t>Montáž rozvodnic oceloplechových nebo plastových bez zapojení vodičů běžných, hmotnosti do 20 kg</t>
  </si>
  <si>
    <t>https://podminky.urs.cz/item/CS_URS_2022_02/741210001</t>
  </si>
  <si>
    <t>33</t>
  </si>
  <si>
    <t>R_301_11-21</t>
  </si>
  <si>
    <t>Rozváděč1RMS1 dle výkresové dokumentace</t>
  </si>
  <si>
    <t>-854691457</t>
  </si>
  <si>
    <t>34</t>
  </si>
  <si>
    <t>741310201</t>
  </si>
  <si>
    <t>Montáž spínač (polo)zapuštěný šroubové připojení 1-jednopólový se zapojením vodičů</t>
  </si>
  <si>
    <t>2129679768</t>
  </si>
  <si>
    <t>Montáž spínačů jedno nebo dvoupólových polozapuštěných nebo zapuštěných se zapojením vodičů šroubové připojení, pro prostředí normální spínačů, řazení 1-jednopólových</t>
  </si>
  <si>
    <t>https://podminky.urs.cz/item/CS_URS_2022_02/741310201</t>
  </si>
  <si>
    <t>35</t>
  </si>
  <si>
    <t>ABB.3558A01340</t>
  </si>
  <si>
    <t>Přístroj spínače jednopólového, řazení 1, 1So</t>
  </si>
  <si>
    <t>-1260810919</t>
  </si>
  <si>
    <t>36</t>
  </si>
  <si>
    <t>34539049</t>
  </si>
  <si>
    <t>kryt spínače jednoduchý</t>
  </si>
  <si>
    <t>222993420</t>
  </si>
  <si>
    <t>37</t>
  </si>
  <si>
    <t>34539059</t>
  </si>
  <si>
    <t>rámeček jednonásobný</t>
  </si>
  <si>
    <t>-273648106</t>
  </si>
  <si>
    <t>38</t>
  </si>
  <si>
    <t>741310231</t>
  </si>
  <si>
    <t>Montáž přepínač (polo)zapuštěný šroubové připojení 5-seriový se zapojením vodičů</t>
  </si>
  <si>
    <t>285861951</t>
  </si>
  <si>
    <t>Montáž spínačů jedno nebo dvoupólových polozapuštěných nebo zapuštěných se zapojením vodičů šroubové připojení, pro prostředí normální přepínačů, řazení 5-sériových</t>
  </si>
  <si>
    <t>https://podminky.urs.cz/item/CS_URS_2022_02/741310231</t>
  </si>
  <si>
    <t>39</t>
  </si>
  <si>
    <t>ABB.355305289B1</t>
  </si>
  <si>
    <t>Přepínač sériový, řazení 5 Classic</t>
  </si>
  <si>
    <t>2023648925</t>
  </si>
  <si>
    <t>Poznámka k položce:_x000d_
jasně bílá</t>
  </si>
  <si>
    <t>40</t>
  </si>
  <si>
    <t>ABB.3558AA652B</t>
  </si>
  <si>
    <t>Kryt spínače dělený Tango®</t>
  </si>
  <si>
    <t>1502896943</t>
  </si>
  <si>
    <t>Poznámka k položce:_x000d_
bílá</t>
  </si>
  <si>
    <t>41</t>
  </si>
  <si>
    <t>ABB.3901AB10B</t>
  </si>
  <si>
    <t>Rámeček jednonásobný Tango®</t>
  </si>
  <si>
    <t>1761556048</t>
  </si>
  <si>
    <t>42</t>
  </si>
  <si>
    <t>741310233</t>
  </si>
  <si>
    <t>Montáž přepínač (polo)zapuštěný šroubové připojení 6-střídavý se zapojením vodičů</t>
  </si>
  <si>
    <t>890802657</t>
  </si>
  <si>
    <t>Montáž spínačů jedno nebo dvoupólových polozapuštěných nebo zapuštěných se zapojením vodičů šroubové připojení, pro prostředí normální přepínačů, řazení 6-střídavých</t>
  </si>
  <si>
    <t>https://podminky.urs.cz/item/CS_URS_2022_02/741310233</t>
  </si>
  <si>
    <t>43</t>
  </si>
  <si>
    <t>ABB.3558A06340</t>
  </si>
  <si>
    <t>Přístroj přepínače střídavého, řazení 6, 6So</t>
  </si>
  <si>
    <t>-418004395</t>
  </si>
  <si>
    <t>44</t>
  </si>
  <si>
    <t>ABB.3558AA651B</t>
  </si>
  <si>
    <t>Kryt spínače jednoduchý Tango®</t>
  </si>
  <si>
    <t>-951884702</t>
  </si>
  <si>
    <t>45</t>
  </si>
  <si>
    <t>-1475961313</t>
  </si>
  <si>
    <t>46</t>
  </si>
  <si>
    <t>741310239</t>
  </si>
  <si>
    <t>Montáž přepínač (polo)zapuštěný šroubové připojení 7-křížový se zapojením vodičů</t>
  </si>
  <si>
    <t>376588912</t>
  </si>
  <si>
    <t>Montáž spínačů jedno nebo dvoupólových polozapuštěných nebo zapuštěných se zapojením vodičů šroubové připojení, pro prostředí normální přepínačů, řazení 7-křížových</t>
  </si>
  <si>
    <t>https://podminky.urs.cz/item/CS_URS_2022_02/741310239</t>
  </si>
  <si>
    <t>47</t>
  </si>
  <si>
    <t>ABB.3558A07340</t>
  </si>
  <si>
    <t>Přístroj přepínače křížového, řazení 7, 7So</t>
  </si>
  <si>
    <t>-1745917698</t>
  </si>
  <si>
    <t>48</t>
  </si>
  <si>
    <t>-557316591</t>
  </si>
  <si>
    <t>49</t>
  </si>
  <si>
    <t>432348698</t>
  </si>
  <si>
    <t>50</t>
  </si>
  <si>
    <t>741311021</t>
  </si>
  <si>
    <t>Montáž přípojka sporáková s doutnavkou se zapojením vodičů</t>
  </si>
  <si>
    <t>151479460</t>
  </si>
  <si>
    <t>Montáž spínačů speciálních se zapojením vodičů sporákových přípojek s doutnavkou</t>
  </si>
  <si>
    <t>https://podminky.urs.cz/item/CS_URS_2021_01/741311021</t>
  </si>
  <si>
    <t>51</t>
  </si>
  <si>
    <t>345363980</t>
  </si>
  <si>
    <t>spínač páčkový 25A zapuštěná montáž se signální doutnavkou 39563-23C</t>
  </si>
  <si>
    <t>-1433619758</t>
  </si>
  <si>
    <t>52</t>
  </si>
  <si>
    <t>345317350</t>
  </si>
  <si>
    <t>ovladač zvonkový tlačítkový 3171-8011 jednonásobný</t>
  </si>
  <si>
    <t>-1807133905</t>
  </si>
  <si>
    <t>53</t>
  </si>
  <si>
    <t>374141350</t>
  </si>
  <si>
    <t xml:space="preserve">zvonek bytový </t>
  </si>
  <si>
    <t>620428185</t>
  </si>
  <si>
    <t>zvonek bytový, melodie</t>
  </si>
  <si>
    <t>54</t>
  </si>
  <si>
    <t>741313001</t>
  </si>
  <si>
    <t>Montáž zásuvka (polo)zapuštěná bezšroubové připojení 2P+PE se zapojením vodičů</t>
  </si>
  <si>
    <t>-247225760</t>
  </si>
  <si>
    <t>Montáž zásuvek domovních se zapojením vodičů bezšroubové připojení polozapuštěných nebo zapuštěných 10/16 A, provedení 2P + PE</t>
  </si>
  <si>
    <t>https://podminky.urs.cz/item/CS_URS_2022_02/741313001</t>
  </si>
  <si>
    <t>55</t>
  </si>
  <si>
    <t>ABB.5519AA02357B</t>
  </si>
  <si>
    <t>Zásuvka jednonásobná, chráněná, s clonkami, s bezšroub. svorkami Tango®</t>
  </si>
  <si>
    <t>-2089715601</t>
  </si>
  <si>
    <t>56</t>
  </si>
  <si>
    <t>-393403818</t>
  </si>
  <si>
    <t>57</t>
  </si>
  <si>
    <t>741313004</t>
  </si>
  <si>
    <t>Montáž zásuvka (polo)zapuštěná bezšroubové připojení 2x(2P+PE) dvojnásobná šikmá se zapojením vodičů</t>
  </si>
  <si>
    <t>-170161166</t>
  </si>
  <si>
    <t>Montáž zásuvek domovních se zapojením vodičů bezšroubové připojení polozapuštěných nebo zapuštěných 10/16 A, provedení 2x (2P + PE) dvojnásobná šikmá</t>
  </si>
  <si>
    <t>https://podminky.urs.cz/item/CS_URS_2022_02/741313004</t>
  </si>
  <si>
    <t>58</t>
  </si>
  <si>
    <t>ABB.5513AC02357B</t>
  </si>
  <si>
    <t>Zásuvka dvojnásobná s ochr. kolíky, s clonkami, s natočenou dutinou Tango®</t>
  </si>
  <si>
    <t>243403170</t>
  </si>
  <si>
    <t>59</t>
  </si>
  <si>
    <t>741313006</t>
  </si>
  <si>
    <t>Montáž zásuvka (polo)zapuštěná bezšroubové připojení 2x (2P + PE) s přepěťovou ochranou se zapojením vodičů</t>
  </si>
  <si>
    <t>701970672</t>
  </si>
  <si>
    <t>Montáž zásuvek domovních se zapojením vodičů bezšroubové připojení polozapuštěných nebo zapuštěných 10/16 A, provedení 2x (2P + PE) s ochrannými clonkami a přepěťovou ochranou</t>
  </si>
  <si>
    <t>https://podminky.urs.cz/item/CS_URS_2022_02/741313006</t>
  </si>
  <si>
    <t>60</t>
  </si>
  <si>
    <t>ABB.5593AC02357B</t>
  </si>
  <si>
    <t>Zásuvka 2násobná s natoč. dutinou, s přep. ochr., s optickou sig. Tango®</t>
  </si>
  <si>
    <t>2081313545</t>
  </si>
  <si>
    <t>61</t>
  </si>
  <si>
    <t>R_101_47_1</t>
  </si>
  <si>
    <t>EL1 - Led svítidlo dle legendy</t>
  </si>
  <si>
    <t>-1718533206</t>
  </si>
  <si>
    <t>62</t>
  </si>
  <si>
    <t>R_101_47_2</t>
  </si>
  <si>
    <t>EL2 - Led svítidlo dle legendy</t>
  </si>
  <si>
    <t>-1311518628</t>
  </si>
  <si>
    <t>63</t>
  </si>
  <si>
    <t>R_101_45_4</t>
  </si>
  <si>
    <t>EL2/p- Led svítidlo do podhledu dle legendy</t>
  </si>
  <si>
    <t>1159111352</t>
  </si>
  <si>
    <t>64</t>
  </si>
  <si>
    <t>R_101_47_5</t>
  </si>
  <si>
    <t>EL3/p- Led svítidlo do podhledu dle legendy</t>
  </si>
  <si>
    <t>1280659663</t>
  </si>
  <si>
    <t>65</t>
  </si>
  <si>
    <t>R.501</t>
  </si>
  <si>
    <t>RECYKLACE SVÍTIDEL</t>
  </si>
  <si>
    <t>-1656954433</t>
  </si>
  <si>
    <t>66</t>
  </si>
  <si>
    <t>R.502</t>
  </si>
  <si>
    <t>RECYKLACE ZDROJŮ</t>
  </si>
  <si>
    <t>-27392135</t>
  </si>
  <si>
    <t>67</t>
  </si>
  <si>
    <t>741330731</t>
  </si>
  <si>
    <t>Montáž relé pomocné ventilátorové</t>
  </si>
  <si>
    <t>1790150282</t>
  </si>
  <si>
    <t>Montáž relé pomocných se zapojením vodičů ostatních ventilátorových</t>
  </si>
  <si>
    <t>https://podminky.urs.cz/item/CS_URS_2021_01/741330731</t>
  </si>
  <si>
    <t>68</t>
  </si>
  <si>
    <t>R7785.12</t>
  </si>
  <si>
    <t>Ventilátorové relé s doběhem</t>
  </si>
  <si>
    <t>-1881819397</t>
  </si>
  <si>
    <t>69</t>
  </si>
  <si>
    <t>741372061</t>
  </si>
  <si>
    <t>Montáž svítidlo LED interiérové přisazené stropní hranaté nebo kruhové do 0,09 m2 se zapojením vodičů</t>
  </si>
  <si>
    <t>-1559831442</t>
  </si>
  <si>
    <t>Montáž svítidel s integrovaným zdrojem LED se zapojením vodičů interiérových přisazených stropních hranatých nebo kruhových, plochy do 0,09 m2</t>
  </si>
  <si>
    <t>https://podminky.urs.cz/item/CS_URS_2022_02/741372061</t>
  </si>
  <si>
    <t>70</t>
  </si>
  <si>
    <t>R_101-2</t>
  </si>
  <si>
    <t xml:space="preserve">Demontáž stávající elektroinstalace  (cca 8 hod)</t>
  </si>
  <si>
    <t>321090140</t>
  </si>
  <si>
    <t>71</t>
  </si>
  <si>
    <t>R_102</t>
  </si>
  <si>
    <t>Likvidace demontovaného materiálu</t>
  </si>
  <si>
    <t>783270099</t>
  </si>
  <si>
    <t>72</t>
  </si>
  <si>
    <t>R2010</t>
  </si>
  <si>
    <t>Montáž požárního hlásiče - autonomní</t>
  </si>
  <si>
    <t>892356871</t>
  </si>
  <si>
    <t>73</t>
  </si>
  <si>
    <t>R.201</t>
  </si>
  <si>
    <t>Požární hlásič</t>
  </si>
  <si>
    <t>-1565633</t>
  </si>
  <si>
    <t>742</t>
  </si>
  <si>
    <t>Elektroinstalace - slaboproud</t>
  </si>
  <si>
    <t>74</t>
  </si>
  <si>
    <t>742230006</t>
  </si>
  <si>
    <t>Montáž ventilátoru, termostatu a vzduchového filtru pro kryty</t>
  </si>
  <si>
    <t>-236332026</t>
  </si>
  <si>
    <t>Montáž kamerového systému ventilátoru, termostatu a vzduchového filtru pro kryty</t>
  </si>
  <si>
    <t>https://podminky.urs.cz/item/CS_URS_2021_01/742230006</t>
  </si>
  <si>
    <t>75</t>
  </si>
  <si>
    <t>R_231_2</t>
  </si>
  <si>
    <t>Termostat pokojový, programovatelný, týdenní program. 230V/10A</t>
  </si>
  <si>
    <t>1373401964</t>
  </si>
  <si>
    <t>749</t>
  </si>
  <si>
    <t>Elektromontáže - součásti elektrozařízení</t>
  </si>
  <si>
    <t>76</t>
  </si>
  <si>
    <t>RK-010.1</t>
  </si>
  <si>
    <t>Podružný materiál</t>
  </si>
  <si>
    <t>987007247</t>
  </si>
  <si>
    <t>77</t>
  </si>
  <si>
    <t>RK-011.1</t>
  </si>
  <si>
    <t>Prořez</t>
  </si>
  <si>
    <t>-718981327</t>
  </si>
  <si>
    <t>Práce a dodávky M</t>
  </si>
  <si>
    <t>21-M</t>
  </si>
  <si>
    <t>Elektromontáže</t>
  </si>
  <si>
    <t>78</t>
  </si>
  <si>
    <t>210220321</t>
  </si>
  <si>
    <t>Montáž svorek hromosvodných na potrubí typ Bernard se zhotovením pásku</t>
  </si>
  <si>
    <t>-334176590</t>
  </si>
  <si>
    <t>Montáž hromosvodného vedení svorek na potrubí [typ Bernard]se zhotovením pásku</t>
  </si>
  <si>
    <t>https://podminky.urs.cz/item/CS_URS_2021_01/210220321</t>
  </si>
  <si>
    <t>79</t>
  </si>
  <si>
    <t>R210</t>
  </si>
  <si>
    <t xml:space="preserve">Zemnící svorka pro vodivé konstrukce kruhového tvaru, včetně Cu pásku </t>
  </si>
  <si>
    <t>-55664190</t>
  </si>
  <si>
    <t>CYKY-O 2x1,5</t>
  </si>
  <si>
    <t>22-M</t>
  </si>
  <si>
    <t>Montáže technologických zařízení pro dopravní stavby</t>
  </si>
  <si>
    <t>80</t>
  </si>
  <si>
    <t>220110346</t>
  </si>
  <si>
    <t>Montáž štítku kabelového průběžného</t>
  </si>
  <si>
    <t>1173706080</t>
  </si>
  <si>
    <t>Montáž kabelového štítku včetně vyražení znaku na štítek, připevnění na kabel, ovinutí štítku páskou pro označení konce kabelu</t>
  </si>
  <si>
    <t>https://podminky.urs.cz/item/CS_URS_2022_02/220110346</t>
  </si>
  <si>
    <t>81</t>
  </si>
  <si>
    <t>R.503</t>
  </si>
  <si>
    <t>kabelovy stitek</t>
  </si>
  <si>
    <t>-56820608</t>
  </si>
  <si>
    <t>46-M</t>
  </si>
  <si>
    <t>Zemní práce při extr.mont.pracích</t>
  </si>
  <si>
    <t>82</t>
  </si>
  <si>
    <t>460941111</t>
  </si>
  <si>
    <t>Vyplnění a omítnutí rýh při elektroinstalacích ve stropech hl do 3 cm a š do 3 cm</t>
  </si>
  <si>
    <t>-861681549</t>
  </si>
  <si>
    <t>Vyplnění rýh vyplnění a omítnutí rýh ve stropech hloubky do 3 cm a šířky do 3 cm</t>
  </si>
  <si>
    <t>https://podminky.urs.cz/item/CS_URS_2022_02/460941111</t>
  </si>
  <si>
    <t>83</t>
  </si>
  <si>
    <t>460941211</t>
  </si>
  <si>
    <t>Vyplnění a omítnutí rýh při elektroinstalacích ve stěnách hl do 3 cm a š do 3 cm</t>
  </si>
  <si>
    <t>-1885428079</t>
  </si>
  <si>
    <t>Vyplnění rýh vyplnění a omítnutí rýh ve stěnách hloubky do 3 cm a šířky do 3 cm</t>
  </si>
  <si>
    <t>https://podminky.urs.cz/item/CS_URS_2022_02/460941211</t>
  </si>
  <si>
    <t>84</t>
  </si>
  <si>
    <t>460941213</t>
  </si>
  <si>
    <t>Vyplnění a omítnutí rýh při elektroinstalacích ve stěnách hl do 3 cm a š přes 5 do 7 cm</t>
  </si>
  <si>
    <t>1852462008</t>
  </si>
  <si>
    <t>Vyplnění rýh vyplnění a omítnutí rýh ve stěnách hloubky do 3 cm a šířky přes 5 do 7 cm</t>
  </si>
  <si>
    <t>https://podminky.urs.cz/item/CS_URS_2022_02/460941213</t>
  </si>
  <si>
    <t>85</t>
  </si>
  <si>
    <t>460941215</t>
  </si>
  <si>
    <t>Vyplnění a omítnutí rýh při elektroinstalacích ve stěnách hl do 3 cm a š přes 10 do 15 cm</t>
  </si>
  <si>
    <t>481853105</t>
  </si>
  <si>
    <t>Vyplnění rýh vyplnění a omítnutí rýh ve stěnách hloubky do 3 cm a šířky přes 10 do 15 cm</t>
  </si>
  <si>
    <t>https://podminky.urs.cz/item/CS_URS_2022_02/460941215</t>
  </si>
  <si>
    <t>86</t>
  </si>
  <si>
    <t>468081311</t>
  </si>
  <si>
    <t>Vybourání otvorů pro elektroinstalace ve zdivu cihelném pl do 0,0225 m2 tl do 15 cm</t>
  </si>
  <si>
    <t>-2027081271</t>
  </si>
  <si>
    <t>Vybourání otvorů ve zdivu cihelném plochy do 0,0225 m2 a tloušťky do 15 cm</t>
  </si>
  <si>
    <t>https://podminky.urs.cz/item/CS_URS_2022_02/468081311</t>
  </si>
  <si>
    <t>87</t>
  </si>
  <si>
    <t>468081312</t>
  </si>
  <si>
    <t>Vybourání otvorů pro elektroinstalace ve zdivu cihelném pl do 0,0225 m2 tl přes 15 do 30 cm</t>
  </si>
  <si>
    <t>-1529553628</t>
  </si>
  <si>
    <t>Vybourání otvorů ve zdivu cihelném plochy do 0,0225 m2 a tloušťky přes 15 do 30 cm</t>
  </si>
  <si>
    <t>https://podminky.urs.cz/item/CS_URS_2022_02/468081312</t>
  </si>
  <si>
    <t>88</t>
  </si>
  <si>
    <t>468094111</t>
  </si>
  <si>
    <t>Vyvrtání otvorů pro elektroinstalační krabice ve stěnách z cihel hloubky do 6 cm</t>
  </si>
  <si>
    <t>-1760047137</t>
  </si>
  <si>
    <t>Vyvrtání otvorů pro elektroinstalační krabice ve stěnách z cihel, hloubky do 6 cm</t>
  </si>
  <si>
    <t>https://podminky.urs.cz/item/CS_URS_2022_02/468094111</t>
  </si>
  <si>
    <t>89</t>
  </si>
  <si>
    <t>468101211</t>
  </si>
  <si>
    <t>Vysekání rýh pro montáž trubek a kabelů ve stropech hl do 3 cm a š do 3 cm</t>
  </si>
  <si>
    <t>-2123531550</t>
  </si>
  <si>
    <t>Vysekání rýh pro montáž trubek a kabelů ve stropech z betonu hloubky do 3 cm a šířky do 3 cm</t>
  </si>
  <si>
    <t>https://podminky.urs.cz/item/CS_URS_2022_02/468101211</t>
  </si>
  <si>
    <t>90</t>
  </si>
  <si>
    <t>468101411</t>
  </si>
  <si>
    <t>Vysekání rýh pro montáž trubek a kabelů v cihelných zdech hl do 3 cm a š do 3 cm</t>
  </si>
  <si>
    <t>53150779</t>
  </si>
  <si>
    <t>Vysekání rýh pro montáž trubek a kabelů v cihelných zdech hloubky do 3 cm a šířky do 3 cm</t>
  </si>
  <si>
    <t>https://podminky.urs.cz/item/CS_URS_2022_02/468101411</t>
  </si>
  <si>
    <t>91</t>
  </si>
  <si>
    <t>468101413</t>
  </si>
  <si>
    <t>Vysekání rýh pro montáž trubek a kabelů v cihelných zdech hl do 3 cm a š přes 5 do 7 cm</t>
  </si>
  <si>
    <t>-944281822</t>
  </si>
  <si>
    <t>Vysekání rýh pro montáž trubek a kabelů v cihelných zdech hloubky do 3 cm a šířky přes 5 do 7 cm</t>
  </si>
  <si>
    <t>https://podminky.urs.cz/item/CS_URS_2022_02/468101413</t>
  </si>
  <si>
    <t>92</t>
  </si>
  <si>
    <t>468101415</t>
  </si>
  <si>
    <t>Vysekání rýh pro montáž trubek a kabelů v cihelných zdech hl do 3 cm a š přes 10 do 15 cm</t>
  </si>
  <si>
    <t>-1571003176</t>
  </si>
  <si>
    <t>Vysekání rýh pro montáž trubek a kabelů v cihelných zdech hloubky do 3 cm a šířky přes 10 do 15 cm</t>
  </si>
  <si>
    <t>https://podminky.urs.cz/item/CS_URS_2022_02/468101415</t>
  </si>
  <si>
    <t>93</t>
  </si>
  <si>
    <t>469971111</t>
  </si>
  <si>
    <t>Svislá doprava suti a vybouraných hmot při elektromontážích za první podlaží</t>
  </si>
  <si>
    <t>t</t>
  </si>
  <si>
    <t>1924131262</t>
  </si>
  <si>
    <t>Odvoz suti a vybouraných hmot svislá doprava suti a vybouraných hmot za první podlaží</t>
  </si>
  <si>
    <t>https://podminky.urs.cz/item/CS_URS_2022_02/469971111</t>
  </si>
  <si>
    <t>94</t>
  </si>
  <si>
    <t>469972111</t>
  </si>
  <si>
    <t>Odvoz suti a vybouraných hmot při elektromontážích do 1 km</t>
  </si>
  <si>
    <t>1844827867</t>
  </si>
  <si>
    <t>Odvoz suti a vybouraných hmot odvoz suti a vybouraných hmot do 1 km</t>
  </si>
  <si>
    <t>https://podminky.urs.cz/item/CS_URS_2022_02/469972111</t>
  </si>
  <si>
    <t>95</t>
  </si>
  <si>
    <t>469972121</t>
  </si>
  <si>
    <t>Příplatek k odvozu suti a vybouraných hmot při elektromontážích za každý další 1 km</t>
  </si>
  <si>
    <t>-370188670</t>
  </si>
  <si>
    <t>Odvoz suti a vybouraných hmot odvoz suti a vybouraných hmot Příplatek k ceně za každý další i započatý 1 km</t>
  </si>
  <si>
    <t>https://podminky.urs.cz/item/CS_URS_2022_02/469972121</t>
  </si>
  <si>
    <t>96</t>
  </si>
  <si>
    <t>469973113</t>
  </si>
  <si>
    <t>Poplatek za uložení na skládce (skládkovné) stavebního odpadu cihelného kód odpadu 17 01 02</t>
  </si>
  <si>
    <t>-1570930507</t>
  </si>
  <si>
    <t>Poplatek za uložení stavebního odpadu (skládkovné) na skládce cihelného zatříděného do Katalogu odpadů pod kódem 17 01 02</t>
  </si>
  <si>
    <t>https://podminky.urs.cz/item/CS_URS_2022_02/469973113</t>
  </si>
  <si>
    <t>HZS</t>
  </si>
  <si>
    <t>Hodinové zúčtovací sazby</t>
  </si>
  <si>
    <t>97</t>
  </si>
  <si>
    <t>RK-013</t>
  </si>
  <si>
    <t>Práce nespecifikované - dokončovací</t>
  </si>
  <si>
    <t>hod</t>
  </si>
  <si>
    <t>512</t>
  </si>
  <si>
    <t>843596902</t>
  </si>
  <si>
    <t>Práce související s napojení z rozvodny (RH-73)</t>
  </si>
  <si>
    <t>Ostatní</t>
  </si>
  <si>
    <t>N</t>
  </si>
  <si>
    <t>Náklady</t>
  </si>
  <si>
    <t>98</t>
  </si>
  <si>
    <t>N-001</t>
  </si>
  <si>
    <t>Mimostaveništní doprava dodávek</t>
  </si>
  <si>
    <t>Kč</t>
  </si>
  <si>
    <t>268595007</t>
  </si>
  <si>
    <t>99</t>
  </si>
  <si>
    <t>N-002</t>
  </si>
  <si>
    <t>Přesun dodávek</t>
  </si>
  <si>
    <t>-1028580429</t>
  </si>
  <si>
    <t>100</t>
  </si>
  <si>
    <t>N-003</t>
  </si>
  <si>
    <t>Podíl přidružených výkonů PPV</t>
  </si>
  <si>
    <t>-799968215</t>
  </si>
  <si>
    <t>R</t>
  </si>
  <si>
    <t>Revize</t>
  </si>
  <si>
    <t>101</t>
  </si>
  <si>
    <t>RK-012.1</t>
  </si>
  <si>
    <t>-1089762932</t>
  </si>
  <si>
    <t>VRN</t>
  </si>
  <si>
    <t xml:space="preserve"> Vedlejší rozpočtové náklady</t>
  </si>
  <si>
    <t>102</t>
  </si>
  <si>
    <t>030001000</t>
  </si>
  <si>
    <t>Zařízení a vybavení staveniště</t>
  </si>
  <si>
    <t>-1959040431</t>
  </si>
  <si>
    <t>VRN1</t>
  </si>
  <si>
    <t>Průzkumné, geodetické a projektové práce</t>
  </si>
  <si>
    <t>103</t>
  </si>
  <si>
    <t>013254000</t>
  </si>
  <si>
    <t>Dokumentace skutečného provedení stavby</t>
  </si>
  <si>
    <t>1024</t>
  </si>
  <si>
    <t>-1675115304</t>
  </si>
  <si>
    <t>Průzkumné, geodetické a projektové práce projektové práce dokumentace stavby (výkresová a textová) skutečného provedení stavby</t>
  </si>
  <si>
    <t>https://podminky.urs.cz/item/CS_URS_2022_02/013254000</t>
  </si>
  <si>
    <t>VRN4</t>
  </si>
  <si>
    <t>Inženýrská činnost</t>
  </si>
  <si>
    <t>104</t>
  </si>
  <si>
    <t>045203000</t>
  </si>
  <si>
    <t>Kompletační činnost</t>
  </si>
  <si>
    <t>…</t>
  </si>
  <si>
    <t>-738162907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</si>
</sst>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741110063" TargetMode="External" /><Relationship Id="rId2" Type="http://schemas.openxmlformats.org/officeDocument/2006/relationships/hyperlink" Target="https://podminky.urs.cz/item/CS_URS_2022_02/741112061" TargetMode="External" /><Relationship Id="rId3" Type="http://schemas.openxmlformats.org/officeDocument/2006/relationships/hyperlink" Target="https://podminky.urs.cz/item/CS_URS_2022_02/741112101" TargetMode="External" /><Relationship Id="rId4" Type="http://schemas.openxmlformats.org/officeDocument/2006/relationships/hyperlink" Target="https://podminky.urs.cz/item/CS_URS_2022_02/741120001" TargetMode="External" /><Relationship Id="rId5" Type="http://schemas.openxmlformats.org/officeDocument/2006/relationships/hyperlink" Target="https://podminky.urs.cz/item/CS_URS_2022_02/741122011" TargetMode="External" /><Relationship Id="rId6" Type="http://schemas.openxmlformats.org/officeDocument/2006/relationships/hyperlink" Target="https://podminky.urs.cz/item/CS_URS_2022_02/741122015" TargetMode="External" /><Relationship Id="rId7" Type="http://schemas.openxmlformats.org/officeDocument/2006/relationships/hyperlink" Target="https://podminky.urs.cz/item/CS_URS_2022_02/741122015" TargetMode="External" /><Relationship Id="rId8" Type="http://schemas.openxmlformats.org/officeDocument/2006/relationships/hyperlink" Target="https://podminky.urs.cz/item/CS_URS_2022_02/741122016" TargetMode="External" /><Relationship Id="rId9" Type="http://schemas.openxmlformats.org/officeDocument/2006/relationships/hyperlink" Target="https://podminky.urs.cz/item/CS_URS_2022_02/741122031" TargetMode="External" /><Relationship Id="rId10" Type="http://schemas.openxmlformats.org/officeDocument/2006/relationships/hyperlink" Target="https://podminky.urs.cz/item/CS_URS_2022_02/741122033" TargetMode="External" /><Relationship Id="rId11" Type="http://schemas.openxmlformats.org/officeDocument/2006/relationships/hyperlink" Target="https://podminky.urs.cz/item/CS_URS_2022_02/741132103" TargetMode="External" /><Relationship Id="rId12" Type="http://schemas.openxmlformats.org/officeDocument/2006/relationships/hyperlink" Target="https://podminky.urs.cz/item/CS_URS_2022_02/741132145" TargetMode="External" /><Relationship Id="rId13" Type="http://schemas.openxmlformats.org/officeDocument/2006/relationships/hyperlink" Target="https://podminky.urs.cz/item/CS_URS_2022_02/741132147" TargetMode="External" /><Relationship Id="rId14" Type="http://schemas.openxmlformats.org/officeDocument/2006/relationships/hyperlink" Target="https://podminky.urs.cz/item/CS_URS_2022_02/741210001" TargetMode="External" /><Relationship Id="rId15" Type="http://schemas.openxmlformats.org/officeDocument/2006/relationships/hyperlink" Target="https://podminky.urs.cz/item/CS_URS_2022_02/741310201" TargetMode="External" /><Relationship Id="rId16" Type="http://schemas.openxmlformats.org/officeDocument/2006/relationships/hyperlink" Target="https://podminky.urs.cz/item/CS_URS_2022_02/741310231" TargetMode="External" /><Relationship Id="rId17" Type="http://schemas.openxmlformats.org/officeDocument/2006/relationships/hyperlink" Target="https://podminky.urs.cz/item/CS_URS_2022_02/741310233" TargetMode="External" /><Relationship Id="rId18" Type="http://schemas.openxmlformats.org/officeDocument/2006/relationships/hyperlink" Target="https://podminky.urs.cz/item/CS_URS_2022_02/741310239" TargetMode="External" /><Relationship Id="rId19" Type="http://schemas.openxmlformats.org/officeDocument/2006/relationships/hyperlink" Target="https://podminky.urs.cz/item/CS_URS_2021_01/741311021" TargetMode="External" /><Relationship Id="rId20" Type="http://schemas.openxmlformats.org/officeDocument/2006/relationships/hyperlink" Target="https://podminky.urs.cz/item/CS_URS_2022_02/741313001" TargetMode="External" /><Relationship Id="rId21" Type="http://schemas.openxmlformats.org/officeDocument/2006/relationships/hyperlink" Target="https://podminky.urs.cz/item/CS_URS_2022_02/741313004" TargetMode="External" /><Relationship Id="rId22" Type="http://schemas.openxmlformats.org/officeDocument/2006/relationships/hyperlink" Target="https://podminky.urs.cz/item/CS_URS_2022_02/741313006" TargetMode="External" /><Relationship Id="rId23" Type="http://schemas.openxmlformats.org/officeDocument/2006/relationships/hyperlink" Target="https://podminky.urs.cz/item/CS_URS_2021_01/741330731" TargetMode="External" /><Relationship Id="rId24" Type="http://schemas.openxmlformats.org/officeDocument/2006/relationships/hyperlink" Target="https://podminky.urs.cz/item/CS_URS_2022_02/741372061" TargetMode="External" /><Relationship Id="rId25" Type="http://schemas.openxmlformats.org/officeDocument/2006/relationships/hyperlink" Target="https://podminky.urs.cz/item/CS_URS_2021_01/742230006" TargetMode="External" /><Relationship Id="rId26" Type="http://schemas.openxmlformats.org/officeDocument/2006/relationships/hyperlink" Target="https://podminky.urs.cz/item/CS_URS_2021_01/210220321" TargetMode="External" /><Relationship Id="rId27" Type="http://schemas.openxmlformats.org/officeDocument/2006/relationships/hyperlink" Target="https://podminky.urs.cz/item/CS_URS_2022_02/220110346" TargetMode="External" /><Relationship Id="rId28" Type="http://schemas.openxmlformats.org/officeDocument/2006/relationships/hyperlink" Target="https://podminky.urs.cz/item/CS_URS_2022_02/460941111" TargetMode="External" /><Relationship Id="rId29" Type="http://schemas.openxmlformats.org/officeDocument/2006/relationships/hyperlink" Target="https://podminky.urs.cz/item/CS_URS_2022_02/460941211" TargetMode="External" /><Relationship Id="rId30" Type="http://schemas.openxmlformats.org/officeDocument/2006/relationships/hyperlink" Target="https://podminky.urs.cz/item/CS_URS_2022_02/460941213" TargetMode="External" /><Relationship Id="rId31" Type="http://schemas.openxmlformats.org/officeDocument/2006/relationships/hyperlink" Target="https://podminky.urs.cz/item/CS_URS_2022_02/460941215" TargetMode="External" /><Relationship Id="rId32" Type="http://schemas.openxmlformats.org/officeDocument/2006/relationships/hyperlink" Target="https://podminky.urs.cz/item/CS_URS_2022_02/468081311" TargetMode="External" /><Relationship Id="rId33" Type="http://schemas.openxmlformats.org/officeDocument/2006/relationships/hyperlink" Target="https://podminky.urs.cz/item/CS_URS_2022_02/468081312" TargetMode="External" /><Relationship Id="rId34" Type="http://schemas.openxmlformats.org/officeDocument/2006/relationships/hyperlink" Target="https://podminky.urs.cz/item/CS_URS_2022_02/468094111" TargetMode="External" /><Relationship Id="rId35" Type="http://schemas.openxmlformats.org/officeDocument/2006/relationships/hyperlink" Target="https://podminky.urs.cz/item/CS_URS_2022_02/468101211" TargetMode="External" /><Relationship Id="rId36" Type="http://schemas.openxmlformats.org/officeDocument/2006/relationships/hyperlink" Target="https://podminky.urs.cz/item/CS_URS_2022_02/468101411" TargetMode="External" /><Relationship Id="rId37" Type="http://schemas.openxmlformats.org/officeDocument/2006/relationships/hyperlink" Target="https://podminky.urs.cz/item/CS_URS_2022_02/468101413" TargetMode="External" /><Relationship Id="rId38" Type="http://schemas.openxmlformats.org/officeDocument/2006/relationships/hyperlink" Target="https://podminky.urs.cz/item/CS_URS_2022_02/468101415" TargetMode="External" /><Relationship Id="rId39" Type="http://schemas.openxmlformats.org/officeDocument/2006/relationships/hyperlink" Target="https://podminky.urs.cz/item/CS_URS_2022_02/469971111" TargetMode="External" /><Relationship Id="rId40" Type="http://schemas.openxmlformats.org/officeDocument/2006/relationships/hyperlink" Target="https://podminky.urs.cz/item/CS_URS_2022_02/469972111" TargetMode="External" /><Relationship Id="rId41" Type="http://schemas.openxmlformats.org/officeDocument/2006/relationships/hyperlink" Target="https://podminky.urs.cz/item/CS_URS_2022_02/469972121" TargetMode="External" /><Relationship Id="rId42" Type="http://schemas.openxmlformats.org/officeDocument/2006/relationships/hyperlink" Target="https://podminky.urs.cz/item/CS_URS_2022_02/469973113" TargetMode="External" /><Relationship Id="rId43" Type="http://schemas.openxmlformats.org/officeDocument/2006/relationships/hyperlink" Target="https://podminky.urs.cz/item/CS_URS_2022_02/013254000" TargetMode="External" /><Relationship Id="rId44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32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29" t="s">
        <v>40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41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44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49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50</v>
      </c>
      <c r="AI60" s="39"/>
      <c r="AJ60" s="39"/>
      <c r="AK60" s="39"/>
      <c r="AL60" s="39"/>
      <c r="AM60" s="61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52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53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50</v>
      </c>
      <c r="AI75" s="39"/>
      <c r="AJ75" s="39"/>
      <c r="AK75" s="39"/>
      <c r="AL75" s="39"/>
      <c r="AM75" s="61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2023_04_05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Rekonstrukce bytu v 1.np budovy YB ve FNOL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Olomouc Nová Ulice,  st. 277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5. 4. 2023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Fakultní nemocnice Olomouc, I. P. Pavlova 6, 775 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>Milan Vician</v>
      </c>
      <c r="AN89" s="68"/>
      <c r="AO89" s="68"/>
      <c r="AP89" s="68"/>
      <c r="AQ89" s="37"/>
      <c r="AR89" s="41"/>
      <c r="AS89" s="78" t="s">
        <v>55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77" t="str">
        <f>IF(E20="","",E20)</f>
        <v>Milan Vician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56</v>
      </c>
      <c r="D92" s="91"/>
      <c r="E92" s="91"/>
      <c r="F92" s="91"/>
      <c r="G92" s="91"/>
      <c r="H92" s="92"/>
      <c r="I92" s="93" t="s">
        <v>57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58</v>
      </c>
      <c r="AH92" s="91"/>
      <c r="AI92" s="91"/>
      <c r="AJ92" s="91"/>
      <c r="AK92" s="91"/>
      <c r="AL92" s="91"/>
      <c r="AM92" s="91"/>
      <c r="AN92" s="93" t="s">
        <v>59</v>
      </c>
      <c r="AO92" s="91"/>
      <c r="AP92" s="95"/>
      <c r="AQ92" s="96" t="s">
        <v>60</v>
      </c>
      <c r="AR92" s="41"/>
      <c r="AS92" s="97" t="s">
        <v>61</v>
      </c>
      <c r="AT92" s="98" t="s">
        <v>62</v>
      </c>
      <c r="AU92" s="98" t="s">
        <v>63</v>
      </c>
      <c r="AV92" s="98" t="s">
        <v>64</v>
      </c>
      <c r="AW92" s="98" t="s">
        <v>65</v>
      </c>
      <c r="AX92" s="98" t="s">
        <v>66</v>
      </c>
      <c r="AY92" s="98" t="s">
        <v>67</v>
      </c>
      <c r="AZ92" s="98" t="s">
        <v>68</v>
      </c>
      <c r="BA92" s="98" t="s">
        <v>69</v>
      </c>
      <c r="BB92" s="98" t="s">
        <v>70</v>
      </c>
      <c r="BC92" s="98" t="s">
        <v>71</v>
      </c>
      <c r="BD92" s="99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73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74</v>
      </c>
      <c r="BT94" s="114" t="s">
        <v>75</v>
      </c>
      <c r="BV94" s="114" t="s">
        <v>76</v>
      </c>
      <c r="BW94" s="114" t="s">
        <v>5</v>
      </c>
      <c r="BX94" s="114" t="s">
        <v>77</v>
      </c>
      <c r="CL94" s="114" t="s">
        <v>1</v>
      </c>
    </row>
    <row r="95" s="7" customFormat="1" ht="24.75" customHeight="1">
      <c r="A95" s="115" t="s">
        <v>78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'2023_04_05 - Rekonstrukce...'!J28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79</v>
      </c>
      <c r="AR95" s="122"/>
      <c r="AS95" s="123">
        <v>0</v>
      </c>
      <c r="AT95" s="124">
        <f>ROUND(SUM(AV95:AW95),2)</f>
        <v>0</v>
      </c>
      <c r="AU95" s="125">
        <f>'2023_04_05 - Rekonstrukce...'!P127</f>
        <v>0</v>
      </c>
      <c r="AV95" s="124">
        <f>'2023_04_05 - Rekonstrukce...'!J31</f>
        <v>0</v>
      </c>
      <c r="AW95" s="124">
        <f>'2023_04_05 - Rekonstrukce...'!J32</f>
        <v>0</v>
      </c>
      <c r="AX95" s="124">
        <f>'2023_04_05 - Rekonstrukce...'!J33</f>
        <v>0</v>
      </c>
      <c r="AY95" s="124">
        <f>'2023_04_05 - Rekonstrukce...'!J34</f>
        <v>0</v>
      </c>
      <c r="AZ95" s="124">
        <f>'2023_04_05 - Rekonstrukce...'!F31</f>
        <v>0</v>
      </c>
      <c r="BA95" s="124">
        <f>'2023_04_05 - Rekonstrukce...'!F32</f>
        <v>0</v>
      </c>
      <c r="BB95" s="124">
        <f>'2023_04_05 - Rekonstrukce...'!F33</f>
        <v>0</v>
      </c>
      <c r="BC95" s="124">
        <f>'2023_04_05 - Rekonstrukce...'!F34</f>
        <v>0</v>
      </c>
      <c r="BD95" s="126">
        <f>'2023_04_05 - Rekonstrukce...'!F35</f>
        <v>0</v>
      </c>
      <c r="BE95" s="7"/>
      <c r="BT95" s="127" t="s">
        <v>80</v>
      </c>
      <c r="BU95" s="127" t="s">
        <v>81</v>
      </c>
      <c r="BV95" s="127" t="s">
        <v>76</v>
      </c>
      <c r="BW95" s="127" t="s">
        <v>5</v>
      </c>
      <c r="BX95" s="127" t="s">
        <v>77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Yr0cnn68ngqfA3L5AR9qybq6iOPACaLe74NZKII3HZn4tqi0ERJdLeJ5JGTvx48pwWV0I1XQZh+R9Cm60LsCpg==" hashValue="4pDm2/Ky5hJcN/tL/2cqkcfp6myn7djjP8veLEyhFpVky8ZYeHQV+Le5U+PO97Oem8vrNv7JgKx3B0hP+9E00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3_04_05 - Rekonstrukc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82</v>
      </c>
    </row>
    <row r="4" s="1" customFormat="1" ht="24.96" customHeight="1">
      <c r="B4" s="17"/>
      <c r="D4" s="130" t="s">
        <v>83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5. 4. 2023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">
        <v>1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">
        <v>26</v>
      </c>
      <c r="F13" s="35"/>
      <c r="G13" s="35"/>
      <c r="H13" s="35"/>
      <c r="I13" s="132" t="s">
        <v>27</v>
      </c>
      <c r="J13" s="134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28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27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30</v>
      </c>
      <c r="E18" s="35"/>
      <c r="F18" s="35"/>
      <c r="G18" s="35"/>
      <c r="H18" s="35"/>
      <c r="I18" s="132" t="s">
        <v>25</v>
      </c>
      <c r="J18" s="134" t="s">
        <v>1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">
        <v>31</v>
      </c>
      <c r="F19" s="35"/>
      <c r="G19" s="35"/>
      <c r="H19" s="35"/>
      <c r="I19" s="132" t="s">
        <v>27</v>
      </c>
      <c r="J19" s="134" t="s">
        <v>1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33</v>
      </c>
      <c r="E21" s="35"/>
      <c r="F21" s="35"/>
      <c r="G21" s="35"/>
      <c r="H21" s="35"/>
      <c r="I21" s="132" t="s">
        <v>25</v>
      </c>
      <c r="J21" s="134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">
        <v>31</v>
      </c>
      <c r="F22" s="35"/>
      <c r="G22" s="35"/>
      <c r="H22" s="35"/>
      <c r="I22" s="132" t="s">
        <v>27</v>
      </c>
      <c r="J22" s="134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34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35</v>
      </c>
      <c r="E28" s="35"/>
      <c r="F28" s="35"/>
      <c r="G28" s="35"/>
      <c r="H28" s="35"/>
      <c r="I28" s="35"/>
      <c r="J28" s="142">
        <f>ROUND(J127,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37</v>
      </c>
      <c r="G30" s="35"/>
      <c r="H30" s="35"/>
      <c r="I30" s="143" t="s">
        <v>36</v>
      </c>
      <c r="J30" s="143" t="s">
        <v>38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39</v>
      </c>
      <c r="E31" s="132" t="s">
        <v>40</v>
      </c>
      <c r="F31" s="145">
        <f>ROUND((SUM(BE127:BE411)),  2)</f>
        <v>0</v>
      </c>
      <c r="G31" s="35"/>
      <c r="H31" s="35"/>
      <c r="I31" s="146">
        <v>0.20999999999999999</v>
      </c>
      <c r="J31" s="145">
        <f>ROUND(((SUM(BE127:BE411))*I31),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41</v>
      </c>
      <c r="F32" s="145">
        <f>ROUND((SUM(BF127:BF411)),  2)</f>
        <v>0</v>
      </c>
      <c r="G32" s="35"/>
      <c r="H32" s="35"/>
      <c r="I32" s="146">
        <v>0.14999999999999999</v>
      </c>
      <c r="J32" s="145">
        <f>ROUND(((SUM(BF127:BF411))*I32),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42</v>
      </c>
      <c r="F33" s="145">
        <f>ROUND((SUM(BG127:BG411)),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43</v>
      </c>
      <c r="F34" s="145">
        <f>ROUND((SUM(BH127:BH411)),  2)</f>
        <v>0</v>
      </c>
      <c r="G34" s="35"/>
      <c r="H34" s="35"/>
      <c r="I34" s="146">
        <v>0.14999999999999999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44</v>
      </c>
      <c r="F35" s="145">
        <f>ROUND((SUM(BI127:BI411)),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45</v>
      </c>
      <c r="E37" s="149"/>
      <c r="F37" s="149"/>
      <c r="G37" s="150" t="s">
        <v>46</v>
      </c>
      <c r="H37" s="151" t="s">
        <v>47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48</v>
      </c>
      <c r="E50" s="155"/>
      <c r="F50" s="155"/>
      <c r="G50" s="154" t="s">
        <v>49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50</v>
      </c>
      <c r="E61" s="157"/>
      <c r="F61" s="158" t="s">
        <v>51</v>
      </c>
      <c r="G61" s="156" t="s">
        <v>50</v>
      </c>
      <c r="H61" s="157"/>
      <c r="I61" s="157"/>
      <c r="J61" s="159" t="s">
        <v>51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52</v>
      </c>
      <c r="E65" s="160"/>
      <c r="F65" s="160"/>
      <c r="G65" s="154" t="s">
        <v>53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50</v>
      </c>
      <c r="E76" s="157"/>
      <c r="F76" s="158" t="s">
        <v>51</v>
      </c>
      <c r="G76" s="156" t="s">
        <v>50</v>
      </c>
      <c r="H76" s="157"/>
      <c r="I76" s="157"/>
      <c r="J76" s="159" t="s">
        <v>51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84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3" t="str">
        <f>E7</f>
        <v>Rekonstrukce bytu v 1.np budovy YB ve FNOL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 xml:space="preserve">Olomouc Nová Ulice,  st. 277</v>
      </c>
      <c r="G87" s="37"/>
      <c r="H87" s="37"/>
      <c r="I87" s="29" t="s">
        <v>22</v>
      </c>
      <c r="J87" s="76" t="str">
        <f>IF(J10="","",J10)</f>
        <v>5. 4. 2023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>Fakultní nemocnice Olomouc, I. P. Pavlova 6, 775 2</v>
      </c>
      <c r="G89" s="37"/>
      <c r="H89" s="37"/>
      <c r="I89" s="29" t="s">
        <v>30</v>
      </c>
      <c r="J89" s="33" t="str">
        <f>E19</f>
        <v>Milan Vician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28</v>
      </c>
      <c r="D90" s="37"/>
      <c r="E90" s="37"/>
      <c r="F90" s="24" t="str">
        <f>IF(E16="","",E16)</f>
        <v>Vyplň údaj</v>
      </c>
      <c r="G90" s="37"/>
      <c r="H90" s="37"/>
      <c r="I90" s="29" t="s">
        <v>33</v>
      </c>
      <c r="J90" s="33" t="str">
        <f>E22</f>
        <v>Milan Vician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85</v>
      </c>
      <c r="D92" s="166"/>
      <c r="E92" s="166"/>
      <c r="F92" s="166"/>
      <c r="G92" s="166"/>
      <c r="H92" s="166"/>
      <c r="I92" s="166"/>
      <c r="J92" s="167" t="s">
        <v>86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87</v>
      </c>
      <c r="D94" s="37"/>
      <c r="E94" s="37"/>
      <c r="F94" s="37"/>
      <c r="G94" s="37"/>
      <c r="H94" s="37"/>
      <c r="I94" s="37"/>
      <c r="J94" s="107">
        <f>J127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88</v>
      </c>
    </row>
    <row r="95" s="9" customFormat="1" ht="24.96" customHeight="1">
      <c r="A95" s="9"/>
      <c r="B95" s="169"/>
      <c r="C95" s="170"/>
      <c r="D95" s="171" t="s">
        <v>89</v>
      </c>
      <c r="E95" s="172"/>
      <c r="F95" s="172"/>
      <c r="G95" s="172"/>
      <c r="H95" s="172"/>
      <c r="I95" s="172"/>
      <c r="J95" s="173">
        <f>J128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90</v>
      </c>
      <c r="E96" s="178"/>
      <c r="F96" s="178"/>
      <c r="G96" s="178"/>
      <c r="H96" s="178"/>
      <c r="I96" s="178"/>
      <c r="J96" s="179">
        <f>J129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91</v>
      </c>
      <c r="E97" s="178"/>
      <c r="F97" s="178"/>
      <c r="G97" s="178"/>
      <c r="H97" s="178"/>
      <c r="I97" s="178"/>
      <c r="J97" s="179">
        <f>J319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92</v>
      </c>
      <c r="E98" s="178"/>
      <c r="F98" s="178"/>
      <c r="G98" s="178"/>
      <c r="H98" s="178"/>
      <c r="I98" s="178"/>
      <c r="J98" s="179">
        <f>J325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69"/>
      <c r="C99" s="170"/>
      <c r="D99" s="171" t="s">
        <v>93</v>
      </c>
      <c r="E99" s="172"/>
      <c r="F99" s="172"/>
      <c r="G99" s="172"/>
      <c r="H99" s="172"/>
      <c r="I99" s="172"/>
      <c r="J99" s="173">
        <f>J330</f>
        <v>0</v>
      </c>
      <c r="K99" s="170"/>
      <c r="L99" s="17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5"/>
      <c r="C100" s="176"/>
      <c r="D100" s="177" t="s">
        <v>94</v>
      </c>
      <c r="E100" s="178"/>
      <c r="F100" s="178"/>
      <c r="G100" s="178"/>
      <c r="H100" s="178"/>
      <c r="I100" s="178"/>
      <c r="J100" s="179">
        <f>J331</f>
        <v>0</v>
      </c>
      <c r="K100" s="176"/>
      <c r="L100" s="18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5"/>
      <c r="C101" s="176"/>
      <c r="D101" s="177" t="s">
        <v>95</v>
      </c>
      <c r="E101" s="178"/>
      <c r="F101" s="178"/>
      <c r="G101" s="178"/>
      <c r="H101" s="178"/>
      <c r="I101" s="178"/>
      <c r="J101" s="179">
        <f>J337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5"/>
      <c r="C102" s="176"/>
      <c r="D102" s="177" t="s">
        <v>96</v>
      </c>
      <c r="E102" s="178"/>
      <c r="F102" s="178"/>
      <c r="G102" s="178"/>
      <c r="H102" s="178"/>
      <c r="I102" s="178"/>
      <c r="J102" s="179">
        <f>J343</f>
        <v>0</v>
      </c>
      <c r="K102" s="176"/>
      <c r="L102" s="18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9"/>
      <c r="C103" s="170"/>
      <c r="D103" s="171" t="s">
        <v>97</v>
      </c>
      <c r="E103" s="172"/>
      <c r="F103" s="172"/>
      <c r="G103" s="172"/>
      <c r="H103" s="172"/>
      <c r="I103" s="172"/>
      <c r="J103" s="173">
        <f>J389</f>
        <v>0</v>
      </c>
      <c r="K103" s="170"/>
      <c r="L103" s="17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69"/>
      <c r="C104" s="170"/>
      <c r="D104" s="171" t="s">
        <v>98</v>
      </c>
      <c r="E104" s="172"/>
      <c r="F104" s="172"/>
      <c r="G104" s="172"/>
      <c r="H104" s="172"/>
      <c r="I104" s="172"/>
      <c r="J104" s="173">
        <f>J392</f>
        <v>0</v>
      </c>
      <c r="K104" s="170"/>
      <c r="L104" s="17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5"/>
      <c r="C105" s="176"/>
      <c r="D105" s="177" t="s">
        <v>99</v>
      </c>
      <c r="E105" s="178"/>
      <c r="F105" s="178"/>
      <c r="G105" s="178"/>
      <c r="H105" s="178"/>
      <c r="I105" s="178"/>
      <c r="J105" s="179">
        <f>J393</f>
        <v>0</v>
      </c>
      <c r="K105" s="176"/>
      <c r="L105" s="18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69"/>
      <c r="C106" s="170"/>
      <c r="D106" s="171" t="s">
        <v>100</v>
      </c>
      <c r="E106" s="172"/>
      <c r="F106" s="172"/>
      <c r="G106" s="172"/>
      <c r="H106" s="172"/>
      <c r="I106" s="172"/>
      <c r="J106" s="173">
        <f>J400</f>
        <v>0</v>
      </c>
      <c r="K106" s="170"/>
      <c r="L106" s="17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69"/>
      <c r="C107" s="170"/>
      <c r="D107" s="171" t="s">
        <v>101</v>
      </c>
      <c r="E107" s="172"/>
      <c r="F107" s="172"/>
      <c r="G107" s="172"/>
      <c r="H107" s="172"/>
      <c r="I107" s="172"/>
      <c r="J107" s="173">
        <f>J403</f>
        <v>0</v>
      </c>
      <c r="K107" s="170"/>
      <c r="L107" s="17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5"/>
      <c r="C108" s="176"/>
      <c r="D108" s="177" t="s">
        <v>102</v>
      </c>
      <c r="E108" s="178"/>
      <c r="F108" s="178"/>
      <c r="G108" s="178"/>
      <c r="H108" s="178"/>
      <c r="I108" s="178"/>
      <c r="J108" s="179">
        <f>J405</f>
        <v>0</v>
      </c>
      <c r="K108" s="176"/>
      <c r="L108" s="18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5"/>
      <c r="C109" s="176"/>
      <c r="D109" s="177" t="s">
        <v>103</v>
      </c>
      <c r="E109" s="178"/>
      <c r="F109" s="178"/>
      <c r="G109" s="178"/>
      <c r="H109" s="178"/>
      <c r="I109" s="178"/>
      <c r="J109" s="179">
        <f>J409</f>
        <v>0</v>
      </c>
      <c r="K109" s="176"/>
      <c r="L109" s="18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104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E7</f>
        <v>Rekonstrukce bytu v 1.np budovy YB ve FNOL</v>
      </c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F10</f>
        <v xml:space="preserve">Olomouc Nová Ulice,  st. 277</v>
      </c>
      <c r="G121" s="37"/>
      <c r="H121" s="37"/>
      <c r="I121" s="29" t="s">
        <v>22</v>
      </c>
      <c r="J121" s="76" t="str">
        <f>IF(J10="","",J10)</f>
        <v>5. 4. 2023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E13</f>
        <v>Fakultní nemocnice Olomouc, I. P. Pavlova 6, 775 2</v>
      </c>
      <c r="G123" s="37"/>
      <c r="H123" s="37"/>
      <c r="I123" s="29" t="s">
        <v>30</v>
      </c>
      <c r="J123" s="33" t="str">
        <f>E19</f>
        <v>Milan Vician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IF(E16="","",E16)</f>
        <v>Vyplň údaj</v>
      </c>
      <c r="G124" s="37"/>
      <c r="H124" s="37"/>
      <c r="I124" s="29" t="s">
        <v>33</v>
      </c>
      <c r="J124" s="33" t="str">
        <f>E22</f>
        <v>Milan Vician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81"/>
      <c r="B126" s="182"/>
      <c r="C126" s="183" t="s">
        <v>105</v>
      </c>
      <c r="D126" s="184" t="s">
        <v>60</v>
      </c>
      <c r="E126" s="184" t="s">
        <v>56</v>
      </c>
      <c r="F126" s="184" t="s">
        <v>57</v>
      </c>
      <c r="G126" s="184" t="s">
        <v>106</v>
      </c>
      <c r="H126" s="184" t="s">
        <v>107</v>
      </c>
      <c r="I126" s="184" t="s">
        <v>108</v>
      </c>
      <c r="J126" s="184" t="s">
        <v>86</v>
      </c>
      <c r="K126" s="185" t="s">
        <v>109</v>
      </c>
      <c r="L126" s="186"/>
      <c r="M126" s="97" t="s">
        <v>1</v>
      </c>
      <c r="N126" s="98" t="s">
        <v>39</v>
      </c>
      <c r="O126" s="98" t="s">
        <v>110</v>
      </c>
      <c r="P126" s="98" t="s">
        <v>111</v>
      </c>
      <c r="Q126" s="98" t="s">
        <v>112</v>
      </c>
      <c r="R126" s="98" t="s">
        <v>113</v>
      </c>
      <c r="S126" s="98" t="s">
        <v>114</v>
      </c>
      <c r="T126" s="99" t="s">
        <v>115</v>
      </c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</row>
    <row r="127" s="2" customFormat="1" ht="22.8" customHeight="1">
      <c r="A127" s="35"/>
      <c r="B127" s="36"/>
      <c r="C127" s="104" t="s">
        <v>116</v>
      </c>
      <c r="D127" s="37"/>
      <c r="E127" s="37"/>
      <c r="F127" s="37"/>
      <c r="G127" s="37"/>
      <c r="H127" s="37"/>
      <c r="I127" s="37"/>
      <c r="J127" s="187">
        <f>BK127</f>
        <v>0</v>
      </c>
      <c r="K127" s="37"/>
      <c r="L127" s="41"/>
      <c r="M127" s="100"/>
      <c r="N127" s="188"/>
      <c r="O127" s="101"/>
      <c r="P127" s="189">
        <f>P128+P330+P389+P392+P400+P403</f>
        <v>0</v>
      </c>
      <c r="Q127" s="101"/>
      <c r="R127" s="189">
        <f>R128+R330+R389+R392+R400+R403</f>
        <v>0.14495999999999998</v>
      </c>
      <c r="S127" s="101"/>
      <c r="T127" s="190">
        <f>T128+T330+T389+T392+T400+T403</f>
        <v>0.43845000000000001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88</v>
      </c>
      <c r="BK127" s="191">
        <f>BK128+BK330+BK389+BK392+BK400+BK403</f>
        <v>0</v>
      </c>
    </row>
    <row r="128" s="12" customFormat="1" ht="25.92" customHeight="1">
      <c r="A128" s="12"/>
      <c r="B128" s="192"/>
      <c r="C128" s="193"/>
      <c r="D128" s="194" t="s">
        <v>74</v>
      </c>
      <c r="E128" s="195" t="s">
        <v>117</v>
      </c>
      <c r="F128" s="195" t="s">
        <v>118</v>
      </c>
      <c r="G128" s="193"/>
      <c r="H128" s="193"/>
      <c r="I128" s="196"/>
      <c r="J128" s="197">
        <f>BK128</f>
        <v>0</v>
      </c>
      <c r="K128" s="193"/>
      <c r="L128" s="198"/>
      <c r="M128" s="199"/>
      <c r="N128" s="200"/>
      <c r="O128" s="200"/>
      <c r="P128" s="201">
        <f>P129+P319+P325</f>
        <v>0</v>
      </c>
      <c r="Q128" s="200"/>
      <c r="R128" s="201">
        <f>R129+R319+R325</f>
        <v>0.092459999999999987</v>
      </c>
      <c r="S128" s="200"/>
      <c r="T128" s="202">
        <f>T129+T319+T325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3" t="s">
        <v>82</v>
      </c>
      <c r="AT128" s="204" t="s">
        <v>74</v>
      </c>
      <c r="AU128" s="204" t="s">
        <v>75</v>
      </c>
      <c r="AY128" s="203" t="s">
        <v>119</v>
      </c>
      <c r="BK128" s="205">
        <f>BK129+BK319+BK325</f>
        <v>0</v>
      </c>
    </row>
    <row r="129" s="12" customFormat="1" ht="22.8" customHeight="1">
      <c r="A129" s="12"/>
      <c r="B129" s="192"/>
      <c r="C129" s="193"/>
      <c r="D129" s="194" t="s">
        <v>74</v>
      </c>
      <c r="E129" s="206" t="s">
        <v>120</v>
      </c>
      <c r="F129" s="206" t="s">
        <v>121</v>
      </c>
      <c r="G129" s="193"/>
      <c r="H129" s="193"/>
      <c r="I129" s="196"/>
      <c r="J129" s="207">
        <f>BK129</f>
        <v>0</v>
      </c>
      <c r="K129" s="193"/>
      <c r="L129" s="198"/>
      <c r="M129" s="199"/>
      <c r="N129" s="200"/>
      <c r="O129" s="200"/>
      <c r="P129" s="201">
        <f>SUM(P130:P318)</f>
        <v>0</v>
      </c>
      <c r="Q129" s="200"/>
      <c r="R129" s="201">
        <f>SUM(R130:R318)</f>
        <v>0.092459999999999987</v>
      </c>
      <c r="S129" s="200"/>
      <c r="T129" s="202">
        <f>SUM(T130:T318)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3" t="s">
        <v>82</v>
      </c>
      <c r="AT129" s="204" t="s">
        <v>74</v>
      </c>
      <c r="AU129" s="204" t="s">
        <v>80</v>
      </c>
      <c r="AY129" s="203" t="s">
        <v>119</v>
      </c>
      <c r="BK129" s="205">
        <f>SUM(BK130:BK318)</f>
        <v>0</v>
      </c>
    </row>
    <row r="130" s="2" customFormat="1" ht="16.5" customHeight="1">
      <c r="A130" s="35"/>
      <c r="B130" s="36"/>
      <c r="C130" s="208" t="s">
        <v>80</v>
      </c>
      <c r="D130" s="208" t="s">
        <v>122</v>
      </c>
      <c r="E130" s="209" t="s">
        <v>123</v>
      </c>
      <c r="F130" s="210" t="s">
        <v>124</v>
      </c>
      <c r="G130" s="211" t="s">
        <v>125</v>
      </c>
      <c r="H130" s="212">
        <v>2</v>
      </c>
      <c r="I130" s="213"/>
      <c r="J130" s="214">
        <f>ROUND(I130*H130,2)</f>
        <v>0</v>
      </c>
      <c r="K130" s="210" t="s">
        <v>1</v>
      </c>
      <c r="L130" s="41"/>
      <c r="M130" s="215" t="s">
        <v>1</v>
      </c>
      <c r="N130" s="216" t="s">
        <v>40</v>
      </c>
      <c r="O130" s="88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9" t="s">
        <v>126</v>
      </c>
      <c r="AT130" s="219" t="s">
        <v>122</v>
      </c>
      <c r="AU130" s="219" t="s">
        <v>82</v>
      </c>
      <c r="AY130" s="14" t="s">
        <v>119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14" t="s">
        <v>80</v>
      </c>
      <c r="BK130" s="220">
        <f>ROUND(I130*H130,2)</f>
        <v>0</v>
      </c>
      <c r="BL130" s="14" t="s">
        <v>126</v>
      </c>
      <c r="BM130" s="219" t="s">
        <v>127</v>
      </c>
    </row>
    <row r="131" s="2" customFormat="1">
      <c r="A131" s="35"/>
      <c r="B131" s="36"/>
      <c r="C131" s="37"/>
      <c r="D131" s="221" t="s">
        <v>128</v>
      </c>
      <c r="E131" s="37"/>
      <c r="F131" s="222" t="s">
        <v>124</v>
      </c>
      <c r="G131" s="37"/>
      <c r="H131" s="37"/>
      <c r="I131" s="223"/>
      <c r="J131" s="37"/>
      <c r="K131" s="37"/>
      <c r="L131" s="41"/>
      <c r="M131" s="224"/>
      <c r="N131" s="225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128</v>
      </c>
      <c r="AU131" s="14" t="s">
        <v>82</v>
      </c>
    </row>
    <row r="132" s="2" customFormat="1" ht="16.5" customHeight="1">
      <c r="A132" s="35"/>
      <c r="B132" s="36"/>
      <c r="C132" s="208" t="s">
        <v>82</v>
      </c>
      <c r="D132" s="208" t="s">
        <v>122</v>
      </c>
      <c r="E132" s="209" t="s">
        <v>129</v>
      </c>
      <c r="F132" s="210" t="s">
        <v>130</v>
      </c>
      <c r="G132" s="211" t="s">
        <v>131</v>
      </c>
      <c r="H132" s="212">
        <v>20</v>
      </c>
      <c r="I132" s="213"/>
      <c r="J132" s="214">
        <f>ROUND(I132*H132,2)</f>
        <v>0</v>
      </c>
      <c r="K132" s="210" t="s">
        <v>1</v>
      </c>
      <c r="L132" s="41"/>
      <c r="M132" s="215" t="s">
        <v>1</v>
      </c>
      <c r="N132" s="216" t="s">
        <v>40</v>
      </c>
      <c r="O132" s="88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9" t="s">
        <v>126</v>
      </c>
      <c r="AT132" s="219" t="s">
        <v>122</v>
      </c>
      <c r="AU132" s="219" t="s">
        <v>82</v>
      </c>
      <c r="AY132" s="14" t="s">
        <v>119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4" t="s">
        <v>80</v>
      </c>
      <c r="BK132" s="220">
        <f>ROUND(I132*H132,2)</f>
        <v>0</v>
      </c>
      <c r="BL132" s="14" t="s">
        <v>126</v>
      </c>
      <c r="BM132" s="219" t="s">
        <v>132</v>
      </c>
    </row>
    <row r="133" s="2" customFormat="1">
      <c r="A133" s="35"/>
      <c r="B133" s="36"/>
      <c r="C133" s="37"/>
      <c r="D133" s="221" t="s">
        <v>128</v>
      </c>
      <c r="E133" s="37"/>
      <c r="F133" s="222" t="s">
        <v>130</v>
      </c>
      <c r="G133" s="37"/>
      <c r="H133" s="37"/>
      <c r="I133" s="223"/>
      <c r="J133" s="37"/>
      <c r="K133" s="37"/>
      <c r="L133" s="41"/>
      <c r="M133" s="224"/>
      <c r="N133" s="225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128</v>
      </c>
      <c r="AU133" s="14" t="s">
        <v>82</v>
      </c>
    </row>
    <row r="134" s="2" customFormat="1" ht="16.5" customHeight="1">
      <c r="A134" s="35"/>
      <c r="B134" s="36"/>
      <c r="C134" s="226" t="s">
        <v>133</v>
      </c>
      <c r="D134" s="226" t="s">
        <v>134</v>
      </c>
      <c r="E134" s="227" t="s">
        <v>135</v>
      </c>
      <c r="F134" s="228" t="s">
        <v>136</v>
      </c>
      <c r="G134" s="229" t="s">
        <v>125</v>
      </c>
      <c r="H134" s="230">
        <v>3</v>
      </c>
      <c r="I134" s="231"/>
      <c r="J134" s="232">
        <f>ROUND(I134*H134,2)</f>
        <v>0</v>
      </c>
      <c r="K134" s="228" t="s">
        <v>1</v>
      </c>
      <c r="L134" s="233"/>
      <c r="M134" s="234" t="s">
        <v>1</v>
      </c>
      <c r="N134" s="235" t="s">
        <v>40</v>
      </c>
      <c r="O134" s="88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9" t="s">
        <v>137</v>
      </c>
      <c r="AT134" s="219" t="s">
        <v>134</v>
      </c>
      <c r="AU134" s="219" t="s">
        <v>82</v>
      </c>
      <c r="AY134" s="14" t="s">
        <v>119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4" t="s">
        <v>80</v>
      </c>
      <c r="BK134" s="220">
        <f>ROUND(I134*H134,2)</f>
        <v>0</v>
      </c>
      <c r="BL134" s="14" t="s">
        <v>126</v>
      </c>
      <c r="BM134" s="219" t="s">
        <v>138</v>
      </c>
    </row>
    <row r="135" s="2" customFormat="1">
      <c r="A135" s="35"/>
      <c r="B135" s="36"/>
      <c r="C135" s="37"/>
      <c r="D135" s="221" t="s">
        <v>128</v>
      </c>
      <c r="E135" s="37"/>
      <c r="F135" s="222" t="s">
        <v>136</v>
      </c>
      <c r="G135" s="37"/>
      <c r="H135" s="37"/>
      <c r="I135" s="223"/>
      <c r="J135" s="37"/>
      <c r="K135" s="37"/>
      <c r="L135" s="41"/>
      <c r="M135" s="224"/>
      <c r="N135" s="225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128</v>
      </c>
      <c r="AU135" s="14" t="s">
        <v>82</v>
      </c>
    </row>
    <row r="136" s="2" customFormat="1" ht="24.15" customHeight="1">
      <c r="A136" s="35"/>
      <c r="B136" s="36"/>
      <c r="C136" s="226" t="s">
        <v>139</v>
      </c>
      <c r="D136" s="226" t="s">
        <v>134</v>
      </c>
      <c r="E136" s="227" t="s">
        <v>140</v>
      </c>
      <c r="F136" s="228" t="s">
        <v>141</v>
      </c>
      <c r="G136" s="229" t="s">
        <v>131</v>
      </c>
      <c r="H136" s="230">
        <v>20</v>
      </c>
      <c r="I136" s="231"/>
      <c r="J136" s="232">
        <f>ROUND(I136*H136,2)</f>
        <v>0</v>
      </c>
      <c r="K136" s="228" t="s">
        <v>1</v>
      </c>
      <c r="L136" s="233"/>
      <c r="M136" s="234" t="s">
        <v>1</v>
      </c>
      <c r="N136" s="235" t="s">
        <v>40</v>
      </c>
      <c r="O136" s="88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9" t="s">
        <v>137</v>
      </c>
      <c r="AT136" s="219" t="s">
        <v>134</v>
      </c>
      <c r="AU136" s="219" t="s">
        <v>82</v>
      </c>
      <c r="AY136" s="14" t="s">
        <v>119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4" t="s">
        <v>80</v>
      </c>
      <c r="BK136" s="220">
        <f>ROUND(I136*H136,2)</f>
        <v>0</v>
      </c>
      <c r="BL136" s="14" t="s">
        <v>126</v>
      </c>
      <c r="BM136" s="219" t="s">
        <v>142</v>
      </c>
    </row>
    <row r="137" s="2" customFormat="1">
      <c r="A137" s="35"/>
      <c r="B137" s="36"/>
      <c r="C137" s="37"/>
      <c r="D137" s="221" t="s">
        <v>128</v>
      </c>
      <c r="E137" s="37"/>
      <c r="F137" s="222" t="s">
        <v>141</v>
      </c>
      <c r="G137" s="37"/>
      <c r="H137" s="37"/>
      <c r="I137" s="223"/>
      <c r="J137" s="37"/>
      <c r="K137" s="37"/>
      <c r="L137" s="41"/>
      <c r="M137" s="224"/>
      <c r="N137" s="225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128</v>
      </c>
      <c r="AU137" s="14" t="s">
        <v>82</v>
      </c>
    </row>
    <row r="138" s="2" customFormat="1" ht="21.75" customHeight="1">
      <c r="A138" s="35"/>
      <c r="B138" s="36"/>
      <c r="C138" s="226" t="s">
        <v>143</v>
      </c>
      <c r="D138" s="226" t="s">
        <v>134</v>
      </c>
      <c r="E138" s="227" t="s">
        <v>144</v>
      </c>
      <c r="F138" s="228" t="s">
        <v>145</v>
      </c>
      <c r="G138" s="229" t="s">
        <v>125</v>
      </c>
      <c r="H138" s="230">
        <v>2</v>
      </c>
      <c r="I138" s="231"/>
      <c r="J138" s="232">
        <f>ROUND(I138*H138,2)</f>
        <v>0</v>
      </c>
      <c r="K138" s="228" t="s">
        <v>1</v>
      </c>
      <c r="L138" s="233"/>
      <c r="M138" s="234" t="s">
        <v>1</v>
      </c>
      <c r="N138" s="235" t="s">
        <v>40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9" t="s">
        <v>137</v>
      </c>
      <c r="AT138" s="219" t="s">
        <v>134</v>
      </c>
      <c r="AU138" s="219" t="s">
        <v>82</v>
      </c>
      <c r="AY138" s="14" t="s">
        <v>119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4" t="s">
        <v>80</v>
      </c>
      <c r="BK138" s="220">
        <f>ROUND(I138*H138,2)</f>
        <v>0</v>
      </c>
      <c r="BL138" s="14" t="s">
        <v>126</v>
      </c>
      <c r="BM138" s="219" t="s">
        <v>146</v>
      </c>
    </row>
    <row r="139" s="2" customFormat="1">
      <c r="A139" s="35"/>
      <c r="B139" s="36"/>
      <c r="C139" s="37"/>
      <c r="D139" s="221" t="s">
        <v>128</v>
      </c>
      <c r="E139" s="37"/>
      <c r="F139" s="222" t="s">
        <v>145</v>
      </c>
      <c r="G139" s="37"/>
      <c r="H139" s="37"/>
      <c r="I139" s="223"/>
      <c r="J139" s="37"/>
      <c r="K139" s="37"/>
      <c r="L139" s="41"/>
      <c r="M139" s="224"/>
      <c r="N139" s="225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128</v>
      </c>
      <c r="AU139" s="14" t="s">
        <v>82</v>
      </c>
    </row>
    <row r="140" s="2" customFormat="1" ht="16.5" customHeight="1">
      <c r="A140" s="35"/>
      <c r="B140" s="36"/>
      <c r="C140" s="226" t="s">
        <v>147</v>
      </c>
      <c r="D140" s="226" t="s">
        <v>134</v>
      </c>
      <c r="E140" s="227" t="s">
        <v>148</v>
      </c>
      <c r="F140" s="228" t="s">
        <v>149</v>
      </c>
      <c r="G140" s="229" t="s">
        <v>125</v>
      </c>
      <c r="H140" s="230">
        <v>2</v>
      </c>
      <c r="I140" s="231"/>
      <c r="J140" s="232">
        <f>ROUND(I140*H140,2)</f>
        <v>0</v>
      </c>
      <c r="K140" s="228" t="s">
        <v>150</v>
      </c>
      <c r="L140" s="233"/>
      <c r="M140" s="234" t="s">
        <v>1</v>
      </c>
      <c r="N140" s="235" t="s">
        <v>40</v>
      </c>
      <c r="O140" s="88"/>
      <c r="P140" s="217">
        <f>O140*H140</f>
        <v>0</v>
      </c>
      <c r="Q140" s="217">
        <v>6.0000000000000002E-05</v>
      </c>
      <c r="R140" s="217">
        <f>Q140*H140</f>
        <v>0.00012</v>
      </c>
      <c r="S140" s="217">
        <v>0</v>
      </c>
      <c r="T140" s="21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9" t="s">
        <v>137</v>
      </c>
      <c r="AT140" s="219" t="s">
        <v>134</v>
      </c>
      <c r="AU140" s="219" t="s">
        <v>82</v>
      </c>
      <c r="AY140" s="14" t="s">
        <v>119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4" t="s">
        <v>80</v>
      </c>
      <c r="BK140" s="220">
        <f>ROUND(I140*H140,2)</f>
        <v>0</v>
      </c>
      <c r="BL140" s="14" t="s">
        <v>126</v>
      </c>
      <c r="BM140" s="219" t="s">
        <v>151</v>
      </c>
    </row>
    <row r="141" s="2" customFormat="1">
      <c r="A141" s="35"/>
      <c r="B141" s="36"/>
      <c r="C141" s="37"/>
      <c r="D141" s="221" t="s">
        <v>128</v>
      </c>
      <c r="E141" s="37"/>
      <c r="F141" s="222" t="s">
        <v>152</v>
      </c>
      <c r="G141" s="37"/>
      <c r="H141" s="37"/>
      <c r="I141" s="223"/>
      <c r="J141" s="37"/>
      <c r="K141" s="37"/>
      <c r="L141" s="41"/>
      <c r="M141" s="224"/>
      <c r="N141" s="225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128</v>
      </c>
      <c r="AU141" s="14" t="s">
        <v>82</v>
      </c>
    </row>
    <row r="142" s="2" customFormat="1" ht="16.5" customHeight="1">
      <c r="A142" s="35"/>
      <c r="B142" s="36"/>
      <c r="C142" s="226" t="s">
        <v>153</v>
      </c>
      <c r="D142" s="226" t="s">
        <v>134</v>
      </c>
      <c r="E142" s="227" t="s">
        <v>154</v>
      </c>
      <c r="F142" s="228" t="s">
        <v>155</v>
      </c>
      <c r="G142" s="229" t="s">
        <v>125</v>
      </c>
      <c r="H142" s="230">
        <v>2</v>
      </c>
      <c r="I142" s="231"/>
      <c r="J142" s="232">
        <f>ROUND(I142*H142,2)</f>
        <v>0</v>
      </c>
      <c r="K142" s="228" t="s">
        <v>150</v>
      </c>
      <c r="L142" s="233"/>
      <c r="M142" s="234" t="s">
        <v>1</v>
      </c>
      <c r="N142" s="235" t="s">
        <v>40</v>
      </c>
      <c r="O142" s="88"/>
      <c r="P142" s="217">
        <f>O142*H142</f>
        <v>0</v>
      </c>
      <c r="Q142" s="217">
        <v>6.0000000000000002E-05</v>
      </c>
      <c r="R142" s="217">
        <f>Q142*H142</f>
        <v>0.00012</v>
      </c>
      <c r="S142" s="217">
        <v>0</v>
      </c>
      <c r="T142" s="21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9" t="s">
        <v>137</v>
      </c>
      <c r="AT142" s="219" t="s">
        <v>134</v>
      </c>
      <c r="AU142" s="219" t="s">
        <v>82</v>
      </c>
      <c r="AY142" s="14" t="s">
        <v>119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4" t="s">
        <v>80</v>
      </c>
      <c r="BK142" s="220">
        <f>ROUND(I142*H142,2)</f>
        <v>0</v>
      </c>
      <c r="BL142" s="14" t="s">
        <v>126</v>
      </c>
      <c r="BM142" s="219" t="s">
        <v>156</v>
      </c>
    </row>
    <row r="143" s="2" customFormat="1">
      <c r="A143" s="35"/>
      <c r="B143" s="36"/>
      <c r="C143" s="37"/>
      <c r="D143" s="221" t="s">
        <v>128</v>
      </c>
      <c r="E143" s="37"/>
      <c r="F143" s="222" t="s">
        <v>157</v>
      </c>
      <c r="G143" s="37"/>
      <c r="H143" s="37"/>
      <c r="I143" s="223"/>
      <c r="J143" s="37"/>
      <c r="K143" s="37"/>
      <c r="L143" s="41"/>
      <c r="M143" s="224"/>
      <c r="N143" s="225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128</v>
      </c>
      <c r="AU143" s="14" t="s">
        <v>82</v>
      </c>
    </row>
    <row r="144" s="2" customFormat="1" ht="24.15" customHeight="1">
      <c r="A144" s="35"/>
      <c r="B144" s="36"/>
      <c r="C144" s="208" t="s">
        <v>158</v>
      </c>
      <c r="D144" s="208" t="s">
        <v>122</v>
      </c>
      <c r="E144" s="209" t="s">
        <v>159</v>
      </c>
      <c r="F144" s="210" t="s">
        <v>160</v>
      </c>
      <c r="G144" s="211" t="s">
        <v>131</v>
      </c>
      <c r="H144" s="212">
        <v>20</v>
      </c>
      <c r="I144" s="213"/>
      <c r="J144" s="214">
        <f>ROUND(I144*H144,2)</f>
        <v>0</v>
      </c>
      <c r="K144" s="210" t="s">
        <v>161</v>
      </c>
      <c r="L144" s="41"/>
      <c r="M144" s="215" t="s">
        <v>1</v>
      </c>
      <c r="N144" s="216" t="s">
        <v>40</v>
      </c>
      <c r="O144" s="88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9" t="s">
        <v>126</v>
      </c>
      <c r="AT144" s="219" t="s">
        <v>122</v>
      </c>
      <c r="AU144" s="219" t="s">
        <v>82</v>
      </c>
      <c r="AY144" s="14" t="s">
        <v>119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4" t="s">
        <v>80</v>
      </c>
      <c r="BK144" s="220">
        <f>ROUND(I144*H144,2)</f>
        <v>0</v>
      </c>
      <c r="BL144" s="14" t="s">
        <v>126</v>
      </c>
      <c r="BM144" s="219" t="s">
        <v>162</v>
      </c>
    </row>
    <row r="145" s="2" customFormat="1">
      <c r="A145" s="35"/>
      <c r="B145" s="36"/>
      <c r="C145" s="37"/>
      <c r="D145" s="221" t="s">
        <v>128</v>
      </c>
      <c r="E145" s="37"/>
      <c r="F145" s="222" t="s">
        <v>163</v>
      </c>
      <c r="G145" s="37"/>
      <c r="H145" s="37"/>
      <c r="I145" s="223"/>
      <c r="J145" s="37"/>
      <c r="K145" s="37"/>
      <c r="L145" s="41"/>
      <c r="M145" s="224"/>
      <c r="N145" s="225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128</v>
      </c>
      <c r="AU145" s="14" t="s">
        <v>82</v>
      </c>
    </row>
    <row r="146" s="2" customFormat="1">
      <c r="A146" s="35"/>
      <c r="B146" s="36"/>
      <c r="C146" s="37"/>
      <c r="D146" s="236" t="s">
        <v>164</v>
      </c>
      <c r="E146" s="37"/>
      <c r="F146" s="237" t="s">
        <v>165</v>
      </c>
      <c r="G146" s="37"/>
      <c r="H146" s="37"/>
      <c r="I146" s="223"/>
      <c r="J146" s="37"/>
      <c r="K146" s="37"/>
      <c r="L146" s="41"/>
      <c r="M146" s="224"/>
      <c r="N146" s="225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164</v>
      </c>
      <c r="AU146" s="14" t="s">
        <v>82</v>
      </c>
    </row>
    <row r="147" s="2" customFormat="1" ht="16.5" customHeight="1">
      <c r="A147" s="35"/>
      <c r="B147" s="36"/>
      <c r="C147" s="226" t="s">
        <v>166</v>
      </c>
      <c r="D147" s="226" t="s">
        <v>134</v>
      </c>
      <c r="E147" s="227" t="s">
        <v>167</v>
      </c>
      <c r="F147" s="228" t="s">
        <v>168</v>
      </c>
      <c r="G147" s="229" t="s">
        <v>125</v>
      </c>
      <c r="H147" s="230">
        <v>20</v>
      </c>
      <c r="I147" s="231"/>
      <c r="J147" s="232">
        <f>ROUND(I147*H147,2)</f>
        <v>0</v>
      </c>
      <c r="K147" s="228" t="s">
        <v>1</v>
      </c>
      <c r="L147" s="233"/>
      <c r="M147" s="234" t="s">
        <v>1</v>
      </c>
      <c r="N147" s="235" t="s">
        <v>40</v>
      </c>
      <c r="O147" s="88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9" t="s">
        <v>137</v>
      </c>
      <c r="AT147" s="219" t="s">
        <v>134</v>
      </c>
      <c r="AU147" s="219" t="s">
        <v>82</v>
      </c>
      <c r="AY147" s="14" t="s">
        <v>119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4" t="s">
        <v>80</v>
      </c>
      <c r="BK147" s="220">
        <f>ROUND(I147*H147,2)</f>
        <v>0</v>
      </c>
      <c r="BL147" s="14" t="s">
        <v>126</v>
      </c>
      <c r="BM147" s="219" t="s">
        <v>169</v>
      </c>
    </row>
    <row r="148" s="2" customFormat="1">
      <c r="A148" s="35"/>
      <c r="B148" s="36"/>
      <c r="C148" s="37"/>
      <c r="D148" s="221" t="s">
        <v>128</v>
      </c>
      <c r="E148" s="37"/>
      <c r="F148" s="222" t="s">
        <v>170</v>
      </c>
      <c r="G148" s="37"/>
      <c r="H148" s="37"/>
      <c r="I148" s="223"/>
      <c r="J148" s="37"/>
      <c r="K148" s="37"/>
      <c r="L148" s="41"/>
      <c r="M148" s="224"/>
      <c r="N148" s="225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128</v>
      </c>
      <c r="AU148" s="14" t="s">
        <v>82</v>
      </c>
    </row>
    <row r="149" s="2" customFormat="1" ht="21.75" customHeight="1">
      <c r="A149" s="35"/>
      <c r="B149" s="36"/>
      <c r="C149" s="208" t="s">
        <v>171</v>
      </c>
      <c r="D149" s="208" t="s">
        <v>122</v>
      </c>
      <c r="E149" s="209" t="s">
        <v>172</v>
      </c>
      <c r="F149" s="210" t="s">
        <v>173</v>
      </c>
      <c r="G149" s="211" t="s">
        <v>125</v>
      </c>
      <c r="H149" s="212">
        <v>44</v>
      </c>
      <c r="I149" s="213"/>
      <c r="J149" s="214">
        <f>ROUND(I149*H149,2)</f>
        <v>0</v>
      </c>
      <c r="K149" s="210" t="s">
        <v>174</v>
      </c>
      <c r="L149" s="41"/>
      <c r="M149" s="215" t="s">
        <v>1</v>
      </c>
      <c r="N149" s="216" t="s">
        <v>40</v>
      </c>
      <c r="O149" s="88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9" t="s">
        <v>126</v>
      </c>
      <c r="AT149" s="219" t="s">
        <v>122</v>
      </c>
      <c r="AU149" s="219" t="s">
        <v>82</v>
      </c>
      <c r="AY149" s="14" t="s">
        <v>119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4" t="s">
        <v>80</v>
      </c>
      <c r="BK149" s="220">
        <f>ROUND(I149*H149,2)</f>
        <v>0</v>
      </c>
      <c r="BL149" s="14" t="s">
        <v>126</v>
      </c>
      <c r="BM149" s="219" t="s">
        <v>175</v>
      </c>
    </row>
    <row r="150" s="2" customFormat="1">
      <c r="A150" s="35"/>
      <c r="B150" s="36"/>
      <c r="C150" s="37"/>
      <c r="D150" s="221" t="s">
        <v>128</v>
      </c>
      <c r="E150" s="37"/>
      <c r="F150" s="222" t="s">
        <v>176</v>
      </c>
      <c r="G150" s="37"/>
      <c r="H150" s="37"/>
      <c r="I150" s="223"/>
      <c r="J150" s="37"/>
      <c r="K150" s="37"/>
      <c r="L150" s="41"/>
      <c r="M150" s="224"/>
      <c r="N150" s="225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128</v>
      </c>
      <c r="AU150" s="14" t="s">
        <v>82</v>
      </c>
    </row>
    <row r="151" s="2" customFormat="1">
      <c r="A151" s="35"/>
      <c r="B151" s="36"/>
      <c r="C151" s="37"/>
      <c r="D151" s="236" t="s">
        <v>164</v>
      </c>
      <c r="E151" s="37"/>
      <c r="F151" s="237" t="s">
        <v>177</v>
      </c>
      <c r="G151" s="37"/>
      <c r="H151" s="37"/>
      <c r="I151" s="223"/>
      <c r="J151" s="37"/>
      <c r="K151" s="37"/>
      <c r="L151" s="41"/>
      <c r="M151" s="224"/>
      <c r="N151" s="225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164</v>
      </c>
      <c r="AU151" s="14" t="s">
        <v>82</v>
      </c>
    </row>
    <row r="152" s="2" customFormat="1" ht="21.75" customHeight="1">
      <c r="A152" s="35"/>
      <c r="B152" s="36"/>
      <c r="C152" s="226" t="s">
        <v>178</v>
      </c>
      <c r="D152" s="226" t="s">
        <v>134</v>
      </c>
      <c r="E152" s="227" t="s">
        <v>179</v>
      </c>
      <c r="F152" s="228" t="s">
        <v>180</v>
      </c>
      <c r="G152" s="229" t="s">
        <v>125</v>
      </c>
      <c r="H152" s="230">
        <v>44</v>
      </c>
      <c r="I152" s="231"/>
      <c r="J152" s="232">
        <f>ROUND(I152*H152,2)</f>
        <v>0</v>
      </c>
      <c r="K152" s="228" t="s">
        <v>174</v>
      </c>
      <c r="L152" s="233"/>
      <c r="M152" s="234" t="s">
        <v>1</v>
      </c>
      <c r="N152" s="235" t="s">
        <v>40</v>
      </c>
      <c r="O152" s="88"/>
      <c r="P152" s="217">
        <f>O152*H152</f>
        <v>0</v>
      </c>
      <c r="Q152" s="217">
        <v>4.0000000000000003E-05</v>
      </c>
      <c r="R152" s="217">
        <f>Q152*H152</f>
        <v>0.0017600000000000001</v>
      </c>
      <c r="S152" s="217">
        <v>0</v>
      </c>
      <c r="T152" s="21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9" t="s">
        <v>137</v>
      </c>
      <c r="AT152" s="219" t="s">
        <v>134</v>
      </c>
      <c r="AU152" s="219" t="s">
        <v>82</v>
      </c>
      <c r="AY152" s="14" t="s">
        <v>119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14" t="s">
        <v>80</v>
      </c>
      <c r="BK152" s="220">
        <f>ROUND(I152*H152,2)</f>
        <v>0</v>
      </c>
      <c r="BL152" s="14" t="s">
        <v>126</v>
      </c>
      <c r="BM152" s="219" t="s">
        <v>181</v>
      </c>
    </row>
    <row r="153" s="2" customFormat="1">
      <c r="A153" s="35"/>
      <c r="B153" s="36"/>
      <c r="C153" s="37"/>
      <c r="D153" s="221" t="s">
        <v>128</v>
      </c>
      <c r="E153" s="37"/>
      <c r="F153" s="222" t="s">
        <v>180</v>
      </c>
      <c r="G153" s="37"/>
      <c r="H153" s="37"/>
      <c r="I153" s="223"/>
      <c r="J153" s="37"/>
      <c r="K153" s="37"/>
      <c r="L153" s="41"/>
      <c r="M153" s="224"/>
      <c r="N153" s="225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128</v>
      </c>
      <c r="AU153" s="14" t="s">
        <v>82</v>
      </c>
    </row>
    <row r="154" s="2" customFormat="1" ht="16.5" customHeight="1">
      <c r="A154" s="35"/>
      <c r="B154" s="36"/>
      <c r="C154" s="208" t="s">
        <v>182</v>
      </c>
      <c r="D154" s="208" t="s">
        <v>122</v>
      </c>
      <c r="E154" s="209" t="s">
        <v>183</v>
      </c>
      <c r="F154" s="210" t="s">
        <v>184</v>
      </c>
      <c r="G154" s="211" t="s">
        <v>125</v>
      </c>
      <c r="H154" s="212">
        <v>41</v>
      </c>
      <c r="I154" s="213"/>
      <c r="J154" s="214">
        <f>ROUND(I154*H154,2)</f>
        <v>0</v>
      </c>
      <c r="K154" s="210" t="s">
        <v>174</v>
      </c>
      <c r="L154" s="41"/>
      <c r="M154" s="215" t="s">
        <v>1</v>
      </c>
      <c r="N154" s="216" t="s">
        <v>40</v>
      </c>
      <c r="O154" s="88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9" t="s">
        <v>126</v>
      </c>
      <c r="AT154" s="219" t="s">
        <v>122</v>
      </c>
      <c r="AU154" s="219" t="s">
        <v>82</v>
      </c>
      <c r="AY154" s="14" t="s">
        <v>119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4" t="s">
        <v>80</v>
      </c>
      <c r="BK154" s="220">
        <f>ROUND(I154*H154,2)</f>
        <v>0</v>
      </c>
      <c r="BL154" s="14" t="s">
        <v>126</v>
      </c>
      <c r="BM154" s="219" t="s">
        <v>185</v>
      </c>
    </row>
    <row r="155" s="2" customFormat="1">
      <c r="A155" s="35"/>
      <c r="B155" s="36"/>
      <c r="C155" s="37"/>
      <c r="D155" s="221" t="s">
        <v>128</v>
      </c>
      <c r="E155" s="37"/>
      <c r="F155" s="222" t="s">
        <v>186</v>
      </c>
      <c r="G155" s="37"/>
      <c r="H155" s="37"/>
      <c r="I155" s="223"/>
      <c r="J155" s="37"/>
      <c r="K155" s="37"/>
      <c r="L155" s="41"/>
      <c r="M155" s="224"/>
      <c r="N155" s="225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128</v>
      </c>
      <c r="AU155" s="14" t="s">
        <v>82</v>
      </c>
    </row>
    <row r="156" s="2" customFormat="1">
      <c r="A156" s="35"/>
      <c r="B156" s="36"/>
      <c r="C156" s="37"/>
      <c r="D156" s="236" t="s">
        <v>164</v>
      </c>
      <c r="E156" s="37"/>
      <c r="F156" s="237" t="s">
        <v>187</v>
      </c>
      <c r="G156" s="37"/>
      <c r="H156" s="37"/>
      <c r="I156" s="223"/>
      <c r="J156" s="37"/>
      <c r="K156" s="37"/>
      <c r="L156" s="41"/>
      <c r="M156" s="224"/>
      <c r="N156" s="225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164</v>
      </c>
      <c r="AU156" s="14" t="s">
        <v>82</v>
      </c>
    </row>
    <row r="157" s="2" customFormat="1" ht="24.15" customHeight="1">
      <c r="A157" s="35"/>
      <c r="B157" s="36"/>
      <c r="C157" s="226" t="s">
        <v>188</v>
      </c>
      <c r="D157" s="226" t="s">
        <v>134</v>
      </c>
      <c r="E157" s="227" t="s">
        <v>189</v>
      </c>
      <c r="F157" s="228" t="s">
        <v>190</v>
      </c>
      <c r="G157" s="229" t="s">
        <v>125</v>
      </c>
      <c r="H157" s="230">
        <v>41</v>
      </c>
      <c r="I157" s="231"/>
      <c r="J157" s="232">
        <f>ROUND(I157*H157,2)</f>
        <v>0</v>
      </c>
      <c r="K157" s="228" t="s">
        <v>174</v>
      </c>
      <c r="L157" s="233"/>
      <c r="M157" s="234" t="s">
        <v>1</v>
      </c>
      <c r="N157" s="235" t="s">
        <v>40</v>
      </c>
      <c r="O157" s="88"/>
      <c r="P157" s="217">
        <f>O157*H157</f>
        <v>0</v>
      </c>
      <c r="Q157" s="217">
        <v>9.0000000000000006E-05</v>
      </c>
      <c r="R157" s="217">
        <f>Q157*H157</f>
        <v>0.0036900000000000001</v>
      </c>
      <c r="S157" s="217">
        <v>0</v>
      </c>
      <c r="T157" s="21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9" t="s">
        <v>137</v>
      </c>
      <c r="AT157" s="219" t="s">
        <v>134</v>
      </c>
      <c r="AU157" s="219" t="s">
        <v>82</v>
      </c>
      <c r="AY157" s="14" t="s">
        <v>119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4" t="s">
        <v>80</v>
      </c>
      <c r="BK157" s="220">
        <f>ROUND(I157*H157,2)</f>
        <v>0</v>
      </c>
      <c r="BL157" s="14" t="s">
        <v>126</v>
      </c>
      <c r="BM157" s="219" t="s">
        <v>191</v>
      </c>
    </row>
    <row r="158" s="2" customFormat="1">
      <c r="A158" s="35"/>
      <c r="B158" s="36"/>
      <c r="C158" s="37"/>
      <c r="D158" s="221" t="s">
        <v>128</v>
      </c>
      <c r="E158" s="37"/>
      <c r="F158" s="222" t="s">
        <v>190</v>
      </c>
      <c r="G158" s="37"/>
      <c r="H158" s="37"/>
      <c r="I158" s="223"/>
      <c r="J158" s="37"/>
      <c r="K158" s="37"/>
      <c r="L158" s="41"/>
      <c r="M158" s="224"/>
      <c r="N158" s="225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128</v>
      </c>
      <c r="AU158" s="14" t="s">
        <v>82</v>
      </c>
    </row>
    <row r="159" s="2" customFormat="1" ht="24.15" customHeight="1">
      <c r="A159" s="35"/>
      <c r="B159" s="36"/>
      <c r="C159" s="208" t="s">
        <v>192</v>
      </c>
      <c r="D159" s="208" t="s">
        <v>122</v>
      </c>
      <c r="E159" s="209" t="s">
        <v>193</v>
      </c>
      <c r="F159" s="210" t="s">
        <v>194</v>
      </c>
      <c r="G159" s="211" t="s">
        <v>131</v>
      </c>
      <c r="H159" s="212">
        <v>35</v>
      </c>
      <c r="I159" s="213"/>
      <c r="J159" s="214">
        <f>ROUND(I159*H159,2)</f>
        <v>0</v>
      </c>
      <c r="K159" s="210" t="s">
        <v>174</v>
      </c>
      <c r="L159" s="41"/>
      <c r="M159" s="215" t="s">
        <v>1</v>
      </c>
      <c r="N159" s="216" t="s">
        <v>40</v>
      </c>
      <c r="O159" s="88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9" t="s">
        <v>126</v>
      </c>
      <c r="AT159" s="219" t="s">
        <v>122</v>
      </c>
      <c r="AU159" s="219" t="s">
        <v>82</v>
      </c>
      <c r="AY159" s="14" t="s">
        <v>119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4" t="s">
        <v>80</v>
      </c>
      <c r="BK159" s="220">
        <f>ROUND(I159*H159,2)</f>
        <v>0</v>
      </c>
      <c r="BL159" s="14" t="s">
        <v>126</v>
      </c>
      <c r="BM159" s="219" t="s">
        <v>195</v>
      </c>
    </row>
    <row r="160" s="2" customFormat="1">
      <c r="A160" s="35"/>
      <c r="B160" s="36"/>
      <c r="C160" s="37"/>
      <c r="D160" s="221" t="s">
        <v>128</v>
      </c>
      <c r="E160" s="37"/>
      <c r="F160" s="222" t="s">
        <v>196</v>
      </c>
      <c r="G160" s="37"/>
      <c r="H160" s="37"/>
      <c r="I160" s="223"/>
      <c r="J160" s="37"/>
      <c r="K160" s="37"/>
      <c r="L160" s="41"/>
      <c r="M160" s="224"/>
      <c r="N160" s="225"/>
      <c r="O160" s="88"/>
      <c r="P160" s="88"/>
      <c r="Q160" s="88"/>
      <c r="R160" s="88"/>
      <c r="S160" s="88"/>
      <c r="T160" s="89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128</v>
      </c>
      <c r="AU160" s="14" t="s">
        <v>82</v>
      </c>
    </row>
    <row r="161" s="2" customFormat="1">
      <c r="A161" s="35"/>
      <c r="B161" s="36"/>
      <c r="C161" s="37"/>
      <c r="D161" s="236" t="s">
        <v>164</v>
      </c>
      <c r="E161" s="37"/>
      <c r="F161" s="237" t="s">
        <v>197</v>
      </c>
      <c r="G161" s="37"/>
      <c r="H161" s="37"/>
      <c r="I161" s="223"/>
      <c r="J161" s="37"/>
      <c r="K161" s="37"/>
      <c r="L161" s="41"/>
      <c r="M161" s="224"/>
      <c r="N161" s="225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164</v>
      </c>
      <c r="AU161" s="14" t="s">
        <v>82</v>
      </c>
    </row>
    <row r="162" s="2" customFormat="1" ht="24.15" customHeight="1">
      <c r="A162" s="35"/>
      <c r="B162" s="36"/>
      <c r="C162" s="226" t="s">
        <v>8</v>
      </c>
      <c r="D162" s="226" t="s">
        <v>134</v>
      </c>
      <c r="E162" s="227" t="s">
        <v>198</v>
      </c>
      <c r="F162" s="228" t="s">
        <v>199</v>
      </c>
      <c r="G162" s="229" t="s">
        <v>131</v>
      </c>
      <c r="H162" s="230">
        <v>20</v>
      </c>
      <c r="I162" s="231"/>
      <c r="J162" s="232">
        <f>ROUND(I162*H162,2)</f>
        <v>0</v>
      </c>
      <c r="K162" s="228" t="s">
        <v>174</v>
      </c>
      <c r="L162" s="233"/>
      <c r="M162" s="234" t="s">
        <v>1</v>
      </c>
      <c r="N162" s="235" t="s">
        <v>40</v>
      </c>
      <c r="O162" s="88"/>
      <c r="P162" s="217">
        <f>O162*H162</f>
        <v>0</v>
      </c>
      <c r="Q162" s="217">
        <v>5.0000000000000002E-05</v>
      </c>
      <c r="R162" s="217">
        <f>Q162*H162</f>
        <v>0.001</v>
      </c>
      <c r="S162" s="217">
        <v>0</v>
      </c>
      <c r="T162" s="21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19" t="s">
        <v>137</v>
      </c>
      <c r="AT162" s="219" t="s">
        <v>134</v>
      </c>
      <c r="AU162" s="219" t="s">
        <v>82</v>
      </c>
      <c r="AY162" s="14" t="s">
        <v>119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4" t="s">
        <v>80</v>
      </c>
      <c r="BK162" s="220">
        <f>ROUND(I162*H162,2)</f>
        <v>0</v>
      </c>
      <c r="BL162" s="14" t="s">
        <v>126</v>
      </c>
      <c r="BM162" s="219" t="s">
        <v>200</v>
      </c>
    </row>
    <row r="163" s="2" customFormat="1">
      <c r="A163" s="35"/>
      <c r="B163" s="36"/>
      <c r="C163" s="37"/>
      <c r="D163" s="221" t="s">
        <v>128</v>
      </c>
      <c r="E163" s="37"/>
      <c r="F163" s="222" t="s">
        <v>199</v>
      </c>
      <c r="G163" s="37"/>
      <c r="H163" s="37"/>
      <c r="I163" s="223"/>
      <c r="J163" s="37"/>
      <c r="K163" s="37"/>
      <c r="L163" s="41"/>
      <c r="M163" s="224"/>
      <c r="N163" s="225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128</v>
      </c>
      <c r="AU163" s="14" t="s">
        <v>82</v>
      </c>
    </row>
    <row r="164" s="2" customFormat="1">
      <c r="A164" s="35"/>
      <c r="B164" s="36"/>
      <c r="C164" s="37"/>
      <c r="D164" s="221" t="s">
        <v>201</v>
      </c>
      <c r="E164" s="37"/>
      <c r="F164" s="238" t="s">
        <v>202</v>
      </c>
      <c r="G164" s="37"/>
      <c r="H164" s="37"/>
      <c r="I164" s="223"/>
      <c r="J164" s="37"/>
      <c r="K164" s="37"/>
      <c r="L164" s="41"/>
      <c r="M164" s="224"/>
      <c r="N164" s="225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201</v>
      </c>
      <c r="AU164" s="14" t="s">
        <v>82</v>
      </c>
    </row>
    <row r="165" s="2" customFormat="1" ht="24.15" customHeight="1">
      <c r="A165" s="35"/>
      <c r="B165" s="36"/>
      <c r="C165" s="226" t="s">
        <v>126</v>
      </c>
      <c r="D165" s="226" t="s">
        <v>134</v>
      </c>
      <c r="E165" s="227" t="s">
        <v>203</v>
      </c>
      <c r="F165" s="228" t="s">
        <v>204</v>
      </c>
      <c r="G165" s="229" t="s">
        <v>131</v>
      </c>
      <c r="H165" s="230">
        <v>15</v>
      </c>
      <c r="I165" s="231"/>
      <c r="J165" s="232">
        <f>ROUND(I165*H165,2)</f>
        <v>0</v>
      </c>
      <c r="K165" s="228" t="s">
        <v>174</v>
      </c>
      <c r="L165" s="233"/>
      <c r="M165" s="234" t="s">
        <v>1</v>
      </c>
      <c r="N165" s="235" t="s">
        <v>40</v>
      </c>
      <c r="O165" s="88"/>
      <c r="P165" s="217">
        <f>O165*H165</f>
        <v>0</v>
      </c>
      <c r="Q165" s="217">
        <v>6.9999999999999994E-05</v>
      </c>
      <c r="R165" s="217">
        <f>Q165*H165</f>
        <v>0.0010499999999999999</v>
      </c>
      <c r="S165" s="217">
        <v>0</v>
      </c>
      <c r="T165" s="21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9" t="s">
        <v>137</v>
      </c>
      <c r="AT165" s="219" t="s">
        <v>134</v>
      </c>
      <c r="AU165" s="219" t="s">
        <v>82</v>
      </c>
      <c r="AY165" s="14" t="s">
        <v>119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4" t="s">
        <v>80</v>
      </c>
      <c r="BK165" s="220">
        <f>ROUND(I165*H165,2)</f>
        <v>0</v>
      </c>
      <c r="BL165" s="14" t="s">
        <v>126</v>
      </c>
      <c r="BM165" s="219" t="s">
        <v>205</v>
      </c>
    </row>
    <row r="166" s="2" customFormat="1">
      <c r="A166" s="35"/>
      <c r="B166" s="36"/>
      <c r="C166" s="37"/>
      <c r="D166" s="221" t="s">
        <v>128</v>
      </c>
      <c r="E166" s="37"/>
      <c r="F166" s="222" t="s">
        <v>204</v>
      </c>
      <c r="G166" s="37"/>
      <c r="H166" s="37"/>
      <c r="I166" s="223"/>
      <c r="J166" s="37"/>
      <c r="K166" s="37"/>
      <c r="L166" s="41"/>
      <c r="M166" s="224"/>
      <c r="N166" s="225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128</v>
      </c>
      <c r="AU166" s="14" t="s">
        <v>82</v>
      </c>
    </row>
    <row r="167" s="2" customFormat="1">
      <c r="A167" s="35"/>
      <c r="B167" s="36"/>
      <c r="C167" s="37"/>
      <c r="D167" s="221" t="s">
        <v>201</v>
      </c>
      <c r="E167" s="37"/>
      <c r="F167" s="238" t="s">
        <v>206</v>
      </c>
      <c r="G167" s="37"/>
      <c r="H167" s="37"/>
      <c r="I167" s="223"/>
      <c r="J167" s="37"/>
      <c r="K167" s="37"/>
      <c r="L167" s="41"/>
      <c r="M167" s="224"/>
      <c r="N167" s="225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201</v>
      </c>
      <c r="AU167" s="14" t="s">
        <v>82</v>
      </c>
    </row>
    <row r="168" s="2" customFormat="1" ht="33" customHeight="1">
      <c r="A168" s="35"/>
      <c r="B168" s="36"/>
      <c r="C168" s="208" t="s">
        <v>207</v>
      </c>
      <c r="D168" s="208" t="s">
        <v>122</v>
      </c>
      <c r="E168" s="209" t="s">
        <v>208</v>
      </c>
      <c r="F168" s="210" t="s">
        <v>209</v>
      </c>
      <c r="G168" s="211" t="s">
        <v>131</v>
      </c>
      <c r="H168" s="212">
        <v>21</v>
      </c>
      <c r="I168" s="213"/>
      <c r="J168" s="214">
        <f>ROUND(I168*H168,2)</f>
        <v>0</v>
      </c>
      <c r="K168" s="210" t="s">
        <v>174</v>
      </c>
      <c r="L168" s="41"/>
      <c r="M168" s="215" t="s">
        <v>1</v>
      </c>
      <c r="N168" s="216" t="s">
        <v>40</v>
      </c>
      <c r="O168" s="88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19" t="s">
        <v>126</v>
      </c>
      <c r="AT168" s="219" t="s">
        <v>122</v>
      </c>
      <c r="AU168" s="219" t="s">
        <v>82</v>
      </c>
      <c r="AY168" s="14" t="s">
        <v>119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4" t="s">
        <v>80</v>
      </c>
      <c r="BK168" s="220">
        <f>ROUND(I168*H168,2)</f>
        <v>0</v>
      </c>
      <c r="BL168" s="14" t="s">
        <v>126</v>
      </c>
      <c r="BM168" s="219" t="s">
        <v>210</v>
      </c>
    </row>
    <row r="169" s="2" customFormat="1">
      <c r="A169" s="35"/>
      <c r="B169" s="36"/>
      <c r="C169" s="37"/>
      <c r="D169" s="221" t="s">
        <v>128</v>
      </c>
      <c r="E169" s="37"/>
      <c r="F169" s="222" t="s">
        <v>211</v>
      </c>
      <c r="G169" s="37"/>
      <c r="H169" s="37"/>
      <c r="I169" s="223"/>
      <c r="J169" s="37"/>
      <c r="K169" s="37"/>
      <c r="L169" s="41"/>
      <c r="M169" s="224"/>
      <c r="N169" s="225"/>
      <c r="O169" s="88"/>
      <c r="P169" s="88"/>
      <c r="Q169" s="88"/>
      <c r="R169" s="88"/>
      <c r="S169" s="88"/>
      <c r="T169" s="89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128</v>
      </c>
      <c r="AU169" s="14" t="s">
        <v>82</v>
      </c>
    </row>
    <row r="170" s="2" customFormat="1">
      <c r="A170" s="35"/>
      <c r="B170" s="36"/>
      <c r="C170" s="37"/>
      <c r="D170" s="236" t="s">
        <v>164</v>
      </c>
      <c r="E170" s="37"/>
      <c r="F170" s="237" t="s">
        <v>212</v>
      </c>
      <c r="G170" s="37"/>
      <c r="H170" s="37"/>
      <c r="I170" s="223"/>
      <c r="J170" s="37"/>
      <c r="K170" s="37"/>
      <c r="L170" s="41"/>
      <c r="M170" s="224"/>
      <c r="N170" s="225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164</v>
      </c>
      <c r="AU170" s="14" t="s">
        <v>82</v>
      </c>
    </row>
    <row r="171" s="2" customFormat="1" ht="24.15" customHeight="1">
      <c r="A171" s="35"/>
      <c r="B171" s="36"/>
      <c r="C171" s="226" t="s">
        <v>213</v>
      </c>
      <c r="D171" s="226" t="s">
        <v>134</v>
      </c>
      <c r="E171" s="227" t="s">
        <v>214</v>
      </c>
      <c r="F171" s="228" t="s">
        <v>215</v>
      </c>
      <c r="G171" s="229" t="s">
        <v>131</v>
      </c>
      <c r="H171" s="230">
        <v>21</v>
      </c>
      <c r="I171" s="231"/>
      <c r="J171" s="232">
        <f>ROUND(I171*H171,2)</f>
        <v>0</v>
      </c>
      <c r="K171" s="228" t="s">
        <v>174</v>
      </c>
      <c r="L171" s="233"/>
      <c r="M171" s="234" t="s">
        <v>1</v>
      </c>
      <c r="N171" s="235" t="s">
        <v>40</v>
      </c>
      <c r="O171" s="88"/>
      <c r="P171" s="217">
        <f>O171*H171</f>
        <v>0</v>
      </c>
      <c r="Q171" s="217">
        <v>0.00010000000000000001</v>
      </c>
      <c r="R171" s="217">
        <f>Q171*H171</f>
        <v>0.0021000000000000003</v>
      </c>
      <c r="S171" s="217">
        <v>0</v>
      </c>
      <c r="T171" s="21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9" t="s">
        <v>137</v>
      </c>
      <c r="AT171" s="219" t="s">
        <v>134</v>
      </c>
      <c r="AU171" s="219" t="s">
        <v>82</v>
      </c>
      <c r="AY171" s="14" t="s">
        <v>119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14" t="s">
        <v>80</v>
      </c>
      <c r="BK171" s="220">
        <f>ROUND(I171*H171,2)</f>
        <v>0</v>
      </c>
      <c r="BL171" s="14" t="s">
        <v>126</v>
      </c>
      <c r="BM171" s="219" t="s">
        <v>216</v>
      </c>
    </row>
    <row r="172" s="2" customFormat="1">
      <c r="A172" s="35"/>
      <c r="B172" s="36"/>
      <c r="C172" s="37"/>
      <c r="D172" s="221" t="s">
        <v>128</v>
      </c>
      <c r="E172" s="37"/>
      <c r="F172" s="222" t="s">
        <v>215</v>
      </c>
      <c r="G172" s="37"/>
      <c r="H172" s="37"/>
      <c r="I172" s="223"/>
      <c r="J172" s="37"/>
      <c r="K172" s="37"/>
      <c r="L172" s="41"/>
      <c r="M172" s="224"/>
      <c r="N172" s="225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128</v>
      </c>
      <c r="AU172" s="14" t="s">
        <v>82</v>
      </c>
    </row>
    <row r="173" s="2" customFormat="1">
      <c r="A173" s="35"/>
      <c r="B173" s="36"/>
      <c r="C173" s="37"/>
      <c r="D173" s="221" t="s">
        <v>201</v>
      </c>
      <c r="E173" s="37"/>
      <c r="F173" s="238" t="s">
        <v>217</v>
      </c>
      <c r="G173" s="37"/>
      <c r="H173" s="37"/>
      <c r="I173" s="223"/>
      <c r="J173" s="37"/>
      <c r="K173" s="37"/>
      <c r="L173" s="41"/>
      <c r="M173" s="224"/>
      <c r="N173" s="225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201</v>
      </c>
      <c r="AU173" s="14" t="s">
        <v>82</v>
      </c>
    </row>
    <row r="174" s="2" customFormat="1" ht="24.15" customHeight="1">
      <c r="A174" s="35"/>
      <c r="B174" s="36"/>
      <c r="C174" s="208" t="s">
        <v>218</v>
      </c>
      <c r="D174" s="208" t="s">
        <v>122</v>
      </c>
      <c r="E174" s="209" t="s">
        <v>219</v>
      </c>
      <c r="F174" s="210" t="s">
        <v>220</v>
      </c>
      <c r="G174" s="211" t="s">
        <v>131</v>
      </c>
      <c r="H174" s="212">
        <v>23</v>
      </c>
      <c r="I174" s="213"/>
      <c r="J174" s="214">
        <f>ROUND(I174*H174,2)</f>
        <v>0</v>
      </c>
      <c r="K174" s="210" t="s">
        <v>174</v>
      </c>
      <c r="L174" s="41"/>
      <c r="M174" s="215" t="s">
        <v>1</v>
      </c>
      <c r="N174" s="216" t="s">
        <v>40</v>
      </c>
      <c r="O174" s="88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9" t="s">
        <v>126</v>
      </c>
      <c r="AT174" s="219" t="s">
        <v>122</v>
      </c>
      <c r="AU174" s="219" t="s">
        <v>82</v>
      </c>
      <c r="AY174" s="14" t="s">
        <v>119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4" t="s">
        <v>80</v>
      </c>
      <c r="BK174" s="220">
        <f>ROUND(I174*H174,2)</f>
        <v>0</v>
      </c>
      <c r="BL174" s="14" t="s">
        <v>126</v>
      </c>
      <c r="BM174" s="219" t="s">
        <v>221</v>
      </c>
    </row>
    <row r="175" s="2" customFormat="1">
      <c r="A175" s="35"/>
      <c r="B175" s="36"/>
      <c r="C175" s="37"/>
      <c r="D175" s="221" t="s">
        <v>128</v>
      </c>
      <c r="E175" s="37"/>
      <c r="F175" s="222" t="s">
        <v>222</v>
      </c>
      <c r="G175" s="37"/>
      <c r="H175" s="37"/>
      <c r="I175" s="223"/>
      <c r="J175" s="37"/>
      <c r="K175" s="37"/>
      <c r="L175" s="41"/>
      <c r="M175" s="224"/>
      <c r="N175" s="225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128</v>
      </c>
      <c r="AU175" s="14" t="s">
        <v>82</v>
      </c>
    </row>
    <row r="176" s="2" customFormat="1">
      <c r="A176" s="35"/>
      <c r="B176" s="36"/>
      <c r="C176" s="37"/>
      <c r="D176" s="236" t="s">
        <v>164</v>
      </c>
      <c r="E176" s="37"/>
      <c r="F176" s="237" t="s">
        <v>223</v>
      </c>
      <c r="G176" s="37"/>
      <c r="H176" s="37"/>
      <c r="I176" s="223"/>
      <c r="J176" s="37"/>
      <c r="K176" s="37"/>
      <c r="L176" s="41"/>
      <c r="M176" s="224"/>
      <c r="N176" s="225"/>
      <c r="O176" s="88"/>
      <c r="P176" s="88"/>
      <c r="Q176" s="88"/>
      <c r="R176" s="88"/>
      <c r="S176" s="88"/>
      <c r="T176" s="89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164</v>
      </c>
      <c r="AU176" s="14" t="s">
        <v>82</v>
      </c>
    </row>
    <row r="177" s="2" customFormat="1" ht="24.15" customHeight="1">
      <c r="A177" s="35"/>
      <c r="B177" s="36"/>
      <c r="C177" s="226" t="s">
        <v>224</v>
      </c>
      <c r="D177" s="226" t="s">
        <v>134</v>
      </c>
      <c r="E177" s="227" t="s">
        <v>225</v>
      </c>
      <c r="F177" s="228" t="s">
        <v>226</v>
      </c>
      <c r="G177" s="229" t="s">
        <v>131</v>
      </c>
      <c r="H177" s="230">
        <v>23</v>
      </c>
      <c r="I177" s="231"/>
      <c r="J177" s="232">
        <f>ROUND(I177*H177,2)</f>
        <v>0</v>
      </c>
      <c r="K177" s="228" t="s">
        <v>174</v>
      </c>
      <c r="L177" s="233"/>
      <c r="M177" s="234" t="s">
        <v>1</v>
      </c>
      <c r="N177" s="235" t="s">
        <v>40</v>
      </c>
      <c r="O177" s="88"/>
      <c r="P177" s="217">
        <f>O177*H177</f>
        <v>0</v>
      </c>
      <c r="Q177" s="217">
        <v>0.00012</v>
      </c>
      <c r="R177" s="217">
        <f>Q177*H177</f>
        <v>0.0027599999999999999</v>
      </c>
      <c r="S177" s="217">
        <v>0</v>
      </c>
      <c r="T177" s="21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19" t="s">
        <v>137</v>
      </c>
      <c r="AT177" s="219" t="s">
        <v>134</v>
      </c>
      <c r="AU177" s="219" t="s">
        <v>82</v>
      </c>
      <c r="AY177" s="14" t="s">
        <v>119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4" t="s">
        <v>80</v>
      </c>
      <c r="BK177" s="220">
        <f>ROUND(I177*H177,2)</f>
        <v>0</v>
      </c>
      <c r="BL177" s="14" t="s">
        <v>126</v>
      </c>
      <c r="BM177" s="219" t="s">
        <v>227</v>
      </c>
    </row>
    <row r="178" s="2" customFormat="1">
      <c r="A178" s="35"/>
      <c r="B178" s="36"/>
      <c r="C178" s="37"/>
      <c r="D178" s="221" t="s">
        <v>128</v>
      </c>
      <c r="E178" s="37"/>
      <c r="F178" s="222" t="s">
        <v>226</v>
      </c>
      <c r="G178" s="37"/>
      <c r="H178" s="37"/>
      <c r="I178" s="223"/>
      <c r="J178" s="37"/>
      <c r="K178" s="37"/>
      <c r="L178" s="41"/>
      <c r="M178" s="224"/>
      <c r="N178" s="225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128</v>
      </c>
      <c r="AU178" s="14" t="s">
        <v>82</v>
      </c>
    </row>
    <row r="179" s="2" customFormat="1">
      <c r="A179" s="35"/>
      <c r="B179" s="36"/>
      <c r="C179" s="37"/>
      <c r="D179" s="221" t="s">
        <v>201</v>
      </c>
      <c r="E179" s="37"/>
      <c r="F179" s="238" t="s">
        <v>228</v>
      </c>
      <c r="G179" s="37"/>
      <c r="H179" s="37"/>
      <c r="I179" s="223"/>
      <c r="J179" s="37"/>
      <c r="K179" s="37"/>
      <c r="L179" s="41"/>
      <c r="M179" s="224"/>
      <c r="N179" s="225"/>
      <c r="O179" s="88"/>
      <c r="P179" s="88"/>
      <c r="Q179" s="88"/>
      <c r="R179" s="88"/>
      <c r="S179" s="88"/>
      <c r="T179" s="89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201</v>
      </c>
      <c r="AU179" s="14" t="s">
        <v>82</v>
      </c>
    </row>
    <row r="180" s="2" customFormat="1" ht="24.15" customHeight="1">
      <c r="A180" s="35"/>
      <c r="B180" s="36"/>
      <c r="C180" s="208" t="s">
        <v>7</v>
      </c>
      <c r="D180" s="208" t="s">
        <v>122</v>
      </c>
      <c r="E180" s="209" t="s">
        <v>219</v>
      </c>
      <c r="F180" s="210" t="s">
        <v>220</v>
      </c>
      <c r="G180" s="211" t="s">
        <v>131</v>
      </c>
      <c r="H180" s="212">
        <v>58</v>
      </c>
      <c r="I180" s="213"/>
      <c r="J180" s="214">
        <f>ROUND(I180*H180,2)</f>
        <v>0</v>
      </c>
      <c r="K180" s="210" t="s">
        <v>174</v>
      </c>
      <c r="L180" s="41"/>
      <c r="M180" s="215" t="s">
        <v>1</v>
      </c>
      <c r="N180" s="216" t="s">
        <v>40</v>
      </c>
      <c r="O180" s="88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9" t="s">
        <v>126</v>
      </c>
      <c r="AT180" s="219" t="s">
        <v>122</v>
      </c>
      <c r="AU180" s="219" t="s">
        <v>82</v>
      </c>
      <c r="AY180" s="14" t="s">
        <v>119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4" t="s">
        <v>80</v>
      </c>
      <c r="BK180" s="220">
        <f>ROUND(I180*H180,2)</f>
        <v>0</v>
      </c>
      <c r="BL180" s="14" t="s">
        <v>126</v>
      </c>
      <c r="BM180" s="219" t="s">
        <v>229</v>
      </c>
    </row>
    <row r="181" s="2" customFormat="1">
      <c r="A181" s="35"/>
      <c r="B181" s="36"/>
      <c r="C181" s="37"/>
      <c r="D181" s="221" t="s">
        <v>128</v>
      </c>
      <c r="E181" s="37"/>
      <c r="F181" s="222" t="s">
        <v>222</v>
      </c>
      <c r="G181" s="37"/>
      <c r="H181" s="37"/>
      <c r="I181" s="223"/>
      <c r="J181" s="37"/>
      <c r="K181" s="37"/>
      <c r="L181" s="41"/>
      <c r="M181" s="224"/>
      <c r="N181" s="225"/>
      <c r="O181" s="88"/>
      <c r="P181" s="88"/>
      <c r="Q181" s="88"/>
      <c r="R181" s="88"/>
      <c r="S181" s="88"/>
      <c r="T181" s="89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4" t="s">
        <v>128</v>
      </c>
      <c r="AU181" s="14" t="s">
        <v>82</v>
      </c>
    </row>
    <row r="182" s="2" customFormat="1">
      <c r="A182" s="35"/>
      <c r="B182" s="36"/>
      <c r="C182" s="37"/>
      <c r="D182" s="236" t="s">
        <v>164</v>
      </c>
      <c r="E182" s="37"/>
      <c r="F182" s="237" t="s">
        <v>223</v>
      </c>
      <c r="G182" s="37"/>
      <c r="H182" s="37"/>
      <c r="I182" s="223"/>
      <c r="J182" s="37"/>
      <c r="K182" s="37"/>
      <c r="L182" s="41"/>
      <c r="M182" s="224"/>
      <c r="N182" s="225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164</v>
      </c>
      <c r="AU182" s="14" t="s">
        <v>82</v>
      </c>
    </row>
    <row r="183" s="2" customFormat="1" ht="24.15" customHeight="1">
      <c r="A183" s="35"/>
      <c r="B183" s="36"/>
      <c r="C183" s="226" t="s">
        <v>230</v>
      </c>
      <c r="D183" s="226" t="s">
        <v>134</v>
      </c>
      <c r="E183" s="227" t="s">
        <v>225</v>
      </c>
      <c r="F183" s="228" t="s">
        <v>226</v>
      </c>
      <c r="G183" s="229" t="s">
        <v>131</v>
      </c>
      <c r="H183" s="230">
        <v>58</v>
      </c>
      <c r="I183" s="231"/>
      <c r="J183" s="232">
        <f>ROUND(I183*H183,2)</f>
        <v>0</v>
      </c>
      <c r="K183" s="228" t="s">
        <v>174</v>
      </c>
      <c r="L183" s="233"/>
      <c r="M183" s="234" t="s">
        <v>1</v>
      </c>
      <c r="N183" s="235" t="s">
        <v>40</v>
      </c>
      <c r="O183" s="88"/>
      <c r="P183" s="217">
        <f>O183*H183</f>
        <v>0</v>
      </c>
      <c r="Q183" s="217">
        <v>0.00012</v>
      </c>
      <c r="R183" s="217">
        <f>Q183*H183</f>
        <v>0.00696</v>
      </c>
      <c r="S183" s="217">
        <v>0</v>
      </c>
      <c r="T183" s="21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9" t="s">
        <v>137</v>
      </c>
      <c r="AT183" s="219" t="s">
        <v>134</v>
      </c>
      <c r="AU183" s="219" t="s">
        <v>82</v>
      </c>
      <c r="AY183" s="14" t="s">
        <v>119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4" t="s">
        <v>80</v>
      </c>
      <c r="BK183" s="220">
        <f>ROUND(I183*H183,2)</f>
        <v>0</v>
      </c>
      <c r="BL183" s="14" t="s">
        <v>126</v>
      </c>
      <c r="BM183" s="219" t="s">
        <v>231</v>
      </c>
    </row>
    <row r="184" s="2" customFormat="1">
      <c r="A184" s="35"/>
      <c r="B184" s="36"/>
      <c r="C184" s="37"/>
      <c r="D184" s="221" t="s">
        <v>128</v>
      </c>
      <c r="E184" s="37"/>
      <c r="F184" s="222" t="s">
        <v>226</v>
      </c>
      <c r="G184" s="37"/>
      <c r="H184" s="37"/>
      <c r="I184" s="223"/>
      <c r="J184" s="37"/>
      <c r="K184" s="37"/>
      <c r="L184" s="41"/>
      <c r="M184" s="224"/>
      <c r="N184" s="225"/>
      <c r="O184" s="88"/>
      <c r="P184" s="88"/>
      <c r="Q184" s="88"/>
      <c r="R184" s="88"/>
      <c r="S184" s="88"/>
      <c r="T184" s="89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4" t="s">
        <v>128</v>
      </c>
      <c r="AU184" s="14" t="s">
        <v>82</v>
      </c>
    </row>
    <row r="185" s="2" customFormat="1">
      <c r="A185" s="35"/>
      <c r="B185" s="36"/>
      <c r="C185" s="37"/>
      <c r="D185" s="221" t="s">
        <v>201</v>
      </c>
      <c r="E185" s="37"/>
      <c r="F185" s="238" t="s">
        <v>228</v>
      </c>
      <c r="G185" s="37"/>
      <c r="H185" s="37"/>
      <c r="I185" s="223"/>
      <c r="J185" s="37"/>
      <c r="K185" s="37"/>
      <c r="L185" s="41"/>
      <c r="M185" s="224"/>
      <c r="N185" s="225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201</v>
      </c>
      <c r="AU185" s="14" t="s">
        <v>82</v>
      </c>
    </row>
    <row r="186" s="2" customFormat="1" ht="33" customHeight="1">
      <c r="A186" s="35"/>
      <c r="B186" s="36"/>
      <c r="C186" s="208" t="s">
        <v>232</v>
      </c>
      <c r="D186" s="208" t="s">
        <v>122</v>
      </c>
      <c r="E186" s="209" t="s">
        <v>233</v>
      </c>
      <c r="F186" s="210" t="s">
        <v>234</v>
      </c>
      <c r="G186" s="211" t="s">
        <v>131</v>
      </c>
      <c r="H186" s="212">
        <v>318</v>
      </c>
      <c r="I186" s="213"/>
      <c r="J186" s="214">
        <f>ROUND(I186*H186,2)</f>
        <v>0</v>
      </c>
      <c r="K186" s="210" t="s">
        <v>174</v>
      </c>
      <c r="L186" s="41"/>
      <c r="M186" s="215" t="s">
        <v>1</v>
      </c>
      <c r="N186" s="216" t="s">
        <v>40</v>
      </c>
      <c r="O186" s="88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9" t="s">
        <v>126</v>
      </c>
      <c r="AT186" s="219" t="s">
        <v>122</v>
      </c>
      <c r="AU186" s="219" t="s">
        <v>82</v>
      </c>
      <c r="AY186" s="14" t="s">
        <v>119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4" t="s">
        <v>80</v>
      </c>
      <c r="BK186" s="220">
        <f>ROUND(I186*H186,2)</f>
        <v>0</v>
      </c>
      <c r="BL186" s="14" t="s">
        <v>126</v>
      </c>
      <c r="BM186" s="219" t="s">
        <v>235</v>
      </c>
    </row>
    <row r="187" s="2" customFormat="1">
      <c r="A187" s="35"/>
      <c r="B187" s="36"/>
      <c r="C187" s="37"/>
      <c r="D187" s="221" t="s">
        <v>128</v>
      </c>
      <c r="E187" s="37"/>
      <c r="F187" s="222" t="s">
        <v>236</v>
      </c>
      <c r="G187" s="37"/>
      <c r="H187" s="37"/>
      <c r="I187" s="223"/>
      <c r="J187" s="37"/>
      <c r="K187" s="37"/>
      <c r="L187" s="41"/>
      <c r="M187" s="224"/>
      <c r="N187" s="225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128</v>
      </c>
      <c r="AU187" s="14" t="s">
        <v>82</v>
      </c>
    </row>
    <row r="188" s="2" customFormat="1">
      <c r="A188" s="35"/>
      <c r="B188" s="36"/>
      <c r="C188" s="37"/>
      <c r="D188" s="236" t="s">
        <v>164</v>
      </c>
      <c r="E188" s="37"/>
      <c r="F188" s="237" t="s">
        <v>237</v>
      </c>
      <c r="G188" s="37"/>
      <c r="H188" s="37"/>
      <c r="I188" s="223"/>
      <c r="J188" s="37"/>
      <c r="K188" s="37"/>
      <c r="L188" s="41"/>
      <c r="M188" s="224"/>
      <c r="N188" s="225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164</v>
      </c>
      <c r="AU188" s="14" t="s">
        <v>82</v>
      </c>
    </row>
    <row r="189" s="2" customFormat="1" ht="24.15" customHeight="1">
      <c r="A189" s="35"/>
      <c r="B189" s="36"/>
      <c r="C189" s="226" t="s">
        <v>238</v>
      </c>
      <c r="D189" s="226" t="s">
        <v>134</v>
      </c>
      <c r="E189" s="227" t="s">
        <v>239</v>
      </c>
      <c r="F189" s="228" t="s">
        <v>240</v>
      </c>
      <c r="G189" s="229" t="s">
        <v>131</v>
      </c>
      <c r="H189" s="230">
        <v>318</v>
      </c>
      <c r="I189" s="231"/>
      <c r="J189" s="232">
        <f>ROUND(I189*H189,2)</f>
        <v>0</v>
      </c>
      <c r="K189" s="228" t="s">
        <v>174</v>
      </c>
      <c r="L189" s="233"/>
      <c r="M189" s="234" t="s">
        <v>1</v>
      </c>
      <c r="N189" s="235" t="s">
        <v>40</v>
      </c>
      <c r="O189" s="88"/>
      <c r="P189" s="217">
        <f>O189*H189</f>
        <v>0</v>
      </c>
      <c r="Q189" s="217">
        <v>0.00017000000000000001</v>
      </c>
      <c r="R189" s="217">
        <f>Q189*H189</f>
        <v>0.054060000000000004</v>
      </c>
      <c r="S189" s="217">
        <v>0</v>
      </c>
      <c r="T189" s="21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9" t="s">
        <v>137</v>
      </c>
      <c r="AT189" s="219" t="s">
        <v>134</v>
      </c>
      <c r="AU189" s="219" t="s">
        <v>82</v>
      </c>
      <c r="AY189" s="14" t="s">
        <v>119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4" t="s">
        <v>80</v>
      </c>
      <c r="BK189" s="220">
        <f>ROUND(I189*H189,2)</f>
        <v>0</v>
      </c>
      <c r="BL189" s="14" t="s">
        <v>126</v>
      </c>
      <c r="BM189" s="219" t="s">
        <v>241</v>
      </c>
    </row>
    <row r="190" s="2" customFormat="1">
      <c r="A190" s="35"/>
      <c r="B190" s="36"/>
      <c r="C190" s="37"/>
      <c r="D190" s="221" t="s">
        <v>128</v>
      </c>
      <c r="E190" s="37"/>
      <c r="F190" s="222" t="s">
        <v>240</v>
      </c>
      <c r="G190" s="37"/>
      <c r="H190" s="37"/>
      <c r="I190" s="223"/>
      <c r="J190" s="37"/>
      <c r="K190" s="37"/>
      <c r="L190" s="41"/>
      <c r="M190" s="224"/>
      <c r="N190" s="225"/>
      <c r="O190" s="88"/>
      <c r="P190" s="88"/>
      <c r="Q190" s="88"/>
      <c r="R190" s="88"/>
      <c r="S190" s="88"/>
      <c r="T190" s="89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128</v>
      </c>
      <c r="AU190" s="14" t="s">
        <v>82</v>
      </c>
    </row>
    <row r="191" s="2" customFormat="1">
      <c r="A191" s="35"/>
      <c r="B191" s="36"/>
      <c r="C191" s="37"/>
      <c r="D191" s="221" t="s">
        <v>201</v>
      </c>
      <c r="E191" s="37"/>
      <c r="F191" s="238" t="s">
        <v>242</v>
      </c>
      <c r="G191" s="37"/>
      <c r="H191" s="37"/>
      <c r="I191" s="223"/>
      <c r="J191" s="37"/>
      <c r="K191" s="37"/>
      <c r="L191" s="41"/>
      <c r="M191" s="224"/>
      <c r="N191" s="225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201</v>
      </c>
      <c r="AU191" s="14" t="s">
        <v>82</v>
      </c>
    </row>
    <row r="192" s="2" customFormat="1" ht="33" customHeight="1">
      <c r="A192" s="35"/>
      <c r="B192" s="36"/>
      <c r="C192" s="208" t="s">
        <v>243</v>
      </c>
      <c r="D192" s="208" t="s">
        <v>122</v>
      </c>
      <c r="E192" s="209" t="s">
        <v>244</v>
      </c>
      <c r="F192" s="210" t="s">
        <v>245</v>
      </c>
      <c r="G192" s="211" t="s">
        <v>131</v>
      </c>
      <c r="H192" s="212">
        <v>18</v>
      </c>
      <c r="I192" s="213"/>
      <c r="J192" s="214">
        <f>ROUND(I192*H192,2)</f>
        <v>0</v>
      </c>
      <c r="K192" s="210" t="s">
        <v>174</v>
      </c>
      <c r="L192" s="41"/>
      <c r="M192" s="215" t="s">
        <v>1</v>
      </c>
      <c r="N192" s="216" t="s">
        <v>40</v>
      </c>
      <c r="O192" s="88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9" t="s">
        <v>126</v>
      </c>
      <c r="AT192" s="219" t="s">
        <v>122</v>
      </c>
      <c r="AU192" s="219" t="s">
        <v>82</v>
      </c>
      <c r="AY192" s="14" t="s">
        <v>119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4" t="s">
        <v>80</v>
      </c>
      <c r="BK192" s="220">
        <f>ROUND(I192*H192,2)</f>
        <v>0</v>
      </c>
      <c r="BL192" s="14" t="s">
        <v>126</v>
      </c>
      <c r="BM192" s="219" t="s">
        <v>246</v>
      </c>
    </row>
    <row r="193" s="2" customFormat="1">
      <c r="A193" s="35"/>
      <c r="B193" s="36"/>
      <c r="C193" s="37"/>
      <c r="D193" s="221" t="s">
        <v>128</v>
      </c>
      <c r="E193" s="37"/>
      <c r="F193" s="222" t="s">
        <v>247</v>
      </c>
      <c r="G193" s="37"/>
      <c r="H193" s="37"/>
      <c r="I193" s="223"/>
      <c r="J193" s="37"/>
      <c r="K193" s="37"/>
      <c r="L193" s="41"/>
      <c r="M193" s="224"/>
      <c r="N193" s="225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128</v>
      </c>
      <c r="AU193" s="14" t="s">
        <v>82</v>
      </c>
    </row>
    <row r="194" s="2" customFormat="1">
      <c r="A194" s="35"/>
      <c r="B194" s="36"/>
      <c r="C194" s="37"/>
      <c r="D194" s="236" t="s">
        <v>164</v>
      </c>
      <c r="E194" s="37"/>
      <c r="F194" s="237" t="s">
        <v>248</v>
      </c>
      <c r="G194" s="37"/>
      <c r="H194" s="37"/>
      <c r="I194" s="223"/>
      <c r="J194" s="37"/>
      <c r="K194" s="37"/>
      <c r="L194" s="41"/>
      <c r="M194" s="224"/>
      <c r="N194" s="225"/>
      <c r="O194" s="88"/>
      <c r="P194" s="88"/>
      <c r="Q194" s="88"/>
      <c r="R194" s="88"/>
      <c r="S194" s="88"/>
      <c r="T194" s="89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4" t="s">
        <v>164</v>
      </c>
      <c r="AU194" s="14" t="s">
        <v>82</v>
      </c>
    </row>
    <row r="195" s="2" customFormat="1" ht="24.15" customHeight="1">
      <c r="A195" s="35"/>
      <c r="B195" s="36"/>
      <c r="C195" s="226" t="s">
        <v>249</v>
      </c>
      <c r="D195" s="226" t="s">
        <v>134</v>
      </c>
      <c r="E195" s="227" t="s">
        <v>250</v>
      </c>
      <c r="F195" s="228" t="s">
        <v>251</v>
      </c>
      <c r="G195" s="229" t="s">
        <v>131</v>
      </c>
      <c r="H195" s="230">
        <v>18</v>
      </c>
      <c r="I195" s="231"/>
      <c r="J195" s="232">
        <f>ROUND(I195*H195,2)</f>
        <v>0</v>
      </c>
      <c r="K195" s="228" t="s">
        <v>174</v>
      </c>
      <c r="L195" s="233"/>
      <c r="M195" s="234" t="s">
        <v>1</v>
      </c>
      <c r="N195" s="235" t="s">
        <v>40</v>
      </c>
      <c r="O195" s="88"/>
      <c r="P195" s="217">
        <f>O195*H195</f>
        <v>0</v>
      </c>
      <c r="Q195" s="217">
        <v>0.00016000000000000001</v>
      </c>
      <c r="R195" s="217">
        <f>Q195*H195</f>
        <v>0.0028800000000000002</v>
      </c>
      <c r="S195" s="217">
        <v>0</v>
      </c>
      <c r="T195" s="21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19" t="s">
        <v>137</v>
      </c>
      <c r="AT195" s="219" t="s">
        <v>134</v>
      </c>
      <c r="AU195" s="219" t="s">
        <v>82</v>
      </c>
      <c r="AY195" s="14" t="s">
        <v>119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4" t="s">
        <v>80</v>
      </c>
      <c r="BK195" s="220">
        <f>ROUND(I195*H195,2)</f>
        <v>0</v>
      </c>
      <c r="BL195" s="14" t="s">
        <v>126</v>
      </c>
      <c r="BM195" s="219" t="s">
        <v>252</v>
      </c>
    </row>
    <row r="196" s="2" customFormat="1">
      <c r="A196" s="35"/>
      <c r="B196" s="36"/>
      <c r="C196" s="37"/>
      <c r="D196" s="221" t="s">
        <v>128</v>
      </c>
      <c r="E196" s="37"/>
      <c r="F196" s="222" t="s">
        <v>251</v>
      </c>
      <c r="G196" s="37"/>
      <c r="H196" s="37"/>
      <c r="I196" s="223"/>
      <c r="J196" s="37"/>
      <c r="K196" s="37"/>
      <c r="L196" s="41"/>
      <c r="M196" s="224"/>
      <c r="N196" s="225"/>
      <c r="O196" s="88"/>
      <c r="P196" s="88"/>
      <c r="Q196" s="88"/>
      <c r="R196" s="88"/>
      <c r="S196" s="88"/>
      <c r="T196" s="89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128</v>
      </c>
      <c r="AU196" s="14" t="s">
        <v>82</v>
      </c>
    </row>
    <row r="197" s="2" customFormat="1">
      <c r="A197" s="35"/>
      <c r="B197" s="36"/>
      <c r="C197" s="37"/>
      <c r="D197" s="221" t="s">
        <v>201</v>
      </c>
      <c r="E197" s="37"/>
      <c r="F197" s="238" t="s">
        <v>253</v>
      </c>
      <c r="G197" s="37"/>
      <c r="H197" s="37"/>
      <c r="I197" s="223"/>
      <c r="J197" s="37"/>
      <c r="K197" s="37"/>
      <c r="L197" s="41"/>
      <c r="M197" s="224"/>
      <c r="N197" s="225"/>
      <c r="O197" s="88"/>
      <c r="P197" s="88"/>
      <c r="Q197" s="88"/>
      <c r="R197" s="88"/>
      <c r="S197" s="88"/>
      <c r="T197" s="89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4" t="s">
        <v>201</v>
      </c>
      <c r="AU197" s="14" t="s">
        <v>82</v>
      </c>
    </row>
    <row r="198" s="2" customFormat="1" ht="24.15" customHeight="1">
      <c r="A198" s="35"/>
      <c r="B198" s="36"/>
      <c r="C198" s="208" t="s">
        <v>254</v>
      </c>
      <c r="D198" s="208" t="s">
        <v>122</v>
      </c>
      <c r="E198" s="209" t="s">
        <v>255</v>
      </c>
      <c r="F198" s="210" t="s">
        <v>256</v>
      </c>
      <c r="G198" s="211" t="s">
        <v>131</v>
      </c>
      <c r="H198" s="212">
        <v>15</v>
      </c>
      <c r="I198" s="213"/>
      <c r="J198" s="214">
        <f>ROUND(I198*H198,2)</f>
        <v>0</v>
      </c>
      <c r="K198" s="210" t="s">
        <v>174</v>
      </c>
      <c r="L198" s="41"/>
      <c r="M198" s="215" t="s">
        <v>1</v>
      </c>
      <c r="N198" s="216" t="s">
        <v>40</v>
      </c>
      <c r="O198" s="88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19" t="s">
        <v>126</v>
      </c>
      <c r="AT198" s="219" t="s">
        <v>122</v>
      </c>
      <c r="AU198" s="219" t="s">
        <v>82</v>
      </c>
      <c r="AY198" s="14" t="s">
        <v>119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4" t="s">
        <v>80</v>
      </c>
      <c r="BK198" s="220">
        <f>ROUND(I198*H198,2)</f>
        <v>0</v>
      </c>
      <c r="BL198" s="14" t="s">
        <v>126</v>
      </c>
      <c r="BM198" s="219" t="s">
        <v>257</v>
      </c>
    </row>
    <row r="199" s="2" customFormat="1">
      <c r="A199" s="35"/>
      <c r="B199" s="36"/>
      <c r="C199" s="37"/>
      <c r="D199" s="221" t="s">
        <v>128</v>
      </c>
      <c r="E199" s="37"/>
      <c r="F199" s="222" t="s">
        <v>258</v>
      </c>
      <c r="G199" s="37"/>
      <c r="H199" s="37"/>
      <c r="I199" s="223"/>
      <c r="J199" s="37"/>
      <c r="K199" s="37"/>
      <c r="L199" s="41"/>
      <c r="M199" s="224"/>
      <c r="N199" s="225"/>
      <c r="O199" s="88"/>
      <c r="P199" s="88"/>
      <c r="Q199" s="88"/>
      <c r="R199" s="88"/>
      <c r="S199" s="88"/>
      <c r="T199" s="89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4" t="s">
        <v>128</v>
      </c>
      <c r="AU199" s="14" t="s">
        <v>82</v>
      </c>
    </row>
    <row r="200" s="2" customFormat="1">
      <c r="A200" s="35"/>
      <c r="B200" s="36"/>
      <c r="C200" s="37"/>
      <c r="D200" s="236" t="s">
        <v>164</v>
      </c>
      <c r="E200" s="37"/>
      <c r="F200" s="237" t="s">
        <v>259</v>
      </c>
      <c r="G200" s="37"/>
      <c r="H200" s="37"/>
      <c r="I200" s="223"/>
      <c r="J200" s="37"/>
      <c r="K200" s="37"/>
      <c r="L200" s="41"/>
      <c r="M200" s="224"/>
      <c r="N200" s="225"/>
      <c r="O200" s="88"/>
      <c r="P200" s="88"/>
      <c r="Q200" s="88"/>
      <c r="R200" s="88"/>
      <c r="S200" s="88"/>
      <c r="T200" s="89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T200" s="14" t="s">
        <v>164</v>
      </c>
      <c r="AU200" s="14" t="s">
        <v>82</v>
      </c>
    </row>
    <row r="201" s="2" customFormat="1" ht="24.15" customHeight="1">
      <c r="A201" s="35"/>
      <c r="B201" s="36"/>
      <c r="C201" s="226" t="s">
        <v>260</v>
      </c>
      <c r="D201" s="226" t="s">
        <v>134</v>
      </c>
      <c r="E201" s="227" t="s">
        <v>261</v>
      </c>
      <c r="F201" s="228" t="s">
        <v>262</v>
      </c>
      <c r="G201" s="229" t="s">
        <v>131</v>
      </c>
      <c r="H201" s="230">
        <v>15</v>
      </c>
      <c r="I201" s="231"/>
      <c r="J201" s="232">
        <f>ROUND(I201*H201,2)</f>
        <v>0</v>
      </c>
      <c r="K201" s="228" t="s">
        <v>174</v>
      </c>
      <c r="L201" s="233"/>
      <c r="M201" s="234" t="s">
        <v>1</v>
      </c>
      <c r="N201" s="235" t="s">
        <v>40</v>
      </c>
      <c r="O201" s="88"/>
      <c r="P201" s="217">
        <f>O201*H201</f>
        <v>0</v>
      </c>
      <c r="Q201" s="217">
        <v>0.00076999999999999996</v>
      </c>
      <c r="R201" s="217">
        <f>Q201*H201</f>
        <v>0.01155</v>
      </c>
      <c r="S201" s="217">
        <v>0</v>
      </c>
      <c r="T201" s="21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19" t="s">
        <v>137</v>
      </c>
      <c r="AT201" s="219" t="s">
        <v>134</v>
      </c>
      <c r="AU201" s="219" t="s">
        <v>82</v>
      </c>
      <c r="AY201" s="14" t="s">
        <v>119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4" t="s">
        <v>80</v>
      </c>
      <c r="BK201" s="220">
        <f>ROUND(I201*H201,2)</f>
        <v>0</v>
      </c>
      <c r="BL201" s="14" t="s">
        <v>126</v>
      </c>
      <c r="BM201" s="219" t="s">
        <v>263</v>
      </c>
    </row>
    <row r="202" s="2" customFormat="1">
      <c r="A202" s="35"/>
      <c r="B202" s="36"/>
      <c r="C202" s="37"/>
      <c r="D202" s="221" t="s">
        <v>128</v>
      </c>
      <c r="E202" s="37"/>
      <c r="F202" s="222" t="s">
        <v>262</v>
      </c>
      <c r="G202" s="37"/>
      <c r="H202" s="37"/>
      <c r="I202" s="223"/>
      <c r="J202" s="37"/>
      <c r="K202" s="37"/>
      <c r="L202" s="41"/>
      <c r="M202" s="224"/>
      <c r="N202" s="225"/>
      <c r="O202" s="88"/>
      <c r="P202" s="88"/>
      <c r="Q202" s="88"/>
      <c r="R202" s="88"/>
      <c r="S202" s="88"/>
      <c r="T202" s="89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T202" s="14" t="s">
        <v>128</v>
      </c>
      <c r="AU202" s="14" t="s">
        <v>82</v>
      </c>
    </row>
    <row r="203" s="2" customFormat="1">
      <c r="A203" s="35"/>
      <c r="B203" s="36"/>
      <c r="C203" s="37"/>
      <c r="D203" s="221" t="s">
        <v>201</v>
      </c>
      <c r="E203" s="37"/>
      <c r="F203" s="238" t="s">
        <v>264</v>
      </c>
      <c r="G203" s="37"/>
      <c r="H203" s="37"/>
      <c r="I203" s="223"/>
      <c r="J203" s="37"/>
      <c r="K203" s="37"/>
      <c r="L203" s="41"/>
      <c r="M203" s="224"/>
      <c r="N203" s="225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201</v>
      </c>
      <c r="AU203" s="14" t="s">
        <v>82</v>
      </c>
    </row>
    <row r="204" s="2" customFormat="1" ht="24.15" customHeight="1">
      <c r="A204" s="35"/>
      <c r="B204" s="36"/>
      <c r="C204" s="208" t="s">
        <v>265</v>
      </c>
      <c r="D204" s="208" t="s">
        <v>122</v>
      </c>
      <c r="E204" s="209" t="s">
        <v>266</v>
      </c>
      <c r="F204" s="210" t="s">
        <v>267</v>
      </c>
      <c r="G204" s="211" t="s">
        <v>125</v>
      </c>
      <c r="H204" s="212">
        <v>9</v>
      </c>
      <c r="I204" s="213"/>
      <c r="J204" s="214">
        <f>ROUND(I204*H204,2)</f>
        <v>0</v>
      </c>
      <c r="K204" s="210" t="s">
        <v>174</v>
      </c>
      <c r="L204" s="41"/>
      <c r="M204" s="215" t="s">
        <v>1</v>
      </c>
      <c r="N204" s="216" t="s">
        <v>40</v>
      </c>
      <c r="O204" s="88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9" t="s">
        <v>126</v>
      </c>
      <c r="AT204" s="219" t="s">
        <v>122</v>
      </c>
      <c r="AU204" s="219" t="s">
        <v>82</v>
      </c>
      <c r="AY204" s="14" t="s">
        <v>119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4" t="s">
        <v>80</v>
      </c>
      <c r="BK204" s="220">
        <f>ROUND(I204*H204,2)</f>
        <v>0</v>
      </c>
      <c r="BL204" s="14" t="s">
        <v>126</v>
      </c>
      <c r="BM204" s="219" t="s">
        <v>268</v>
      </c>
    </row>
    <row r="205" s="2" customFormat="1">
      <c r="A205" s="35"/>
      <c r="B205" s="36"/>
      <c r="C205" s="37"/>
      <c r="D205" s="221" t="s">
        <v>128</v>
      </c>
      <c r="E205" s="37"/>
      <c r="F205" s="222" t="s">
        <v>269</v>
      </c>
      <c r="G205" s="37"/>
      <c r="H205" s="37"/>
      <c r="I205" s="223"/>
      <c r="J205" s="37"/>
      <c r="K205" s="37"/>
      <c r="L205" s="41"/>
      <c r="M205" s="224"/>
      <c r="N205" s="225"/>
      <c r="O205" s="88"/>
      <c r="P205" s="88"/>
      <c r="Q205" s="88"/>
      <c r="R205" s="88"/>
      <c r="S205" s="88"/>
      <c r="T205" s="89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4" t="s">
        <v>128</v>
      </c>
      <c r="AU205" s="14" t="s">
        <v>82</v>
      </c>
    </row>
    <row r="206" s="2" customFormat="1">
      <c r="A206" s="35"/>
      <c r="B206" s="36"/>
      <c r="C206" s="37"/>
      <c r="D206" s="236" t="s">
        <v>164</v>
      </c>
      <c r="E206" s="37"/>
      <c r="F206" s="237" t="s">
        <v>270</v>
      </c>
      <c r="G206" s="37"/>
      <c r="H206" s="37"/>
      <c r="I206" s="223"/>
      <c r="J206" s="37"/>
      <c r="K206" s="37"/>
      <c r="L206" s="41"/>
      <c r="M206" s="224"/>
      <c r="N206" s="225"/>
      <c r="O206" s="88"/>
      <c r="P206" s="88"/>
      <c r="Q206" s="88"/>
      <c r="R206" s="88"/>
      <c r="S206" s="88"/>
      <c r="T206" s="89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4" t="s">
        <v>164</v>
      </c>
      <c r="AU206" s="14" t="s">
        <v>82</v>
      </c>
    </row>
    <row r="207" s="2" customFormat="1" ht="24.15" customHeight="1">
      <c r="A207" s="35"/>
      <c r="B207" s="36"/>
      <c r="C207" s="208" t="s">
        <v>271</v>
      </c>
      <c r="D207" s="208" t="s">
        <v>122</v>
      </c>
      <c r="E207" s="209" t="s">
        <v>272</v>
      </c>
      <c r="F207" s="210" t="s">
        <v>273</v>
      </c>
      <c r="G207" s="211" t="s">
        <v>125</v>
      </c>
      <c r="H207" s="212">
        <v>1</v>
      </c>
      <c r="I207" s="213"/>
      <c r="J207" s="214">
        <f>ROUND(I207*H207,2)</f>
        <v>0</v>
      </c>
      <c r="K207" s="210" t="s">
        <v>174</v>
      </c>
      <c r="L207" s="41"/>
      <c r="M207" s="215" t="s">
        <v>1</v>
      </c>
      <c r="N207" s="216" t="s">
        <v>40</v>
      </c>
      <c r="O207" s="88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19" t="s">
        <v>126</v>
      </c>
      <c r="AT207" s="219" t="s">
        <v>122</v>
      </c>
      <c r="AU207" s="219" t="s">
        <v>82</v>
      </c>
      <c r="AY207" s="14" t="s">
        <v>119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4" t="s">
        <v>80</v>
      </c>
      <c r="BK207" s="220">
        <f>ROUND(I207*H207,2)</f>
        <v>0</v>
      </c>
      <c r="BL207" s="14" t="s">
        <v>126</v>
      </c>
      <c r="BM207" s="219" t="s">
        <v>274</v>
      </c>
    </row>
    <row r="208" s="2" customFormat="1">
      <c r="A208" s="35"/>
      <c r="B208" s="36"/>
      <c r="C208" s="37"/>
      <c r="D208" s="221" t="s">
        <v>128</v>
      </c>
      <c r="E208" s="37"/>
      <c r="F208" s="222" t="s">
        <v>275</v>
      </c>
      <c r="G208" s="37"/>
      <c r="H208" s="37"/>
      <c r="I208" s="223"/>
      <c r="J208" s="37"/>
      <c r="K208" s="37"/>
      <c r="L208" s="41"/>
      <c r="M208" s="224"/>
      <c r="N208" s="225"/>
      <c r="O208" s="88"/>
      <c r="P208" s="88"/>
      <c r="Q208" s="88"/>
      <c r="R208" s="88"/>
      <c r="S208" s="88"/>
      <c r="T208" s="89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4" t="s">
        <v>128</v>
      </c>
      <c r="AU208" s="14" t="s">
        <v>82</v>
      </c>
    </row>
    <row r="209" s="2" customFormat="1">
      <c r="A209" s="35"/>
      <c r="B209" s="36"/>
      <c r="C209" s="37"/>
      <c r="D209" s="236" t="s">
        <v>164</v>
      </c>
      <c r="E209" s="37"/>
      <c r="F209" s="237" t="s">
        <v>276</v>
      </c>
      <c r="G209" s="37"/>
      <c r="H209" s="37"/>
      <c r="I209" s="223"/>
      <c r="J209" s="37"/>
      <c r="K209" s="37"/>
      <c r="L209" s="41"/>
      <c r="M209" s="224"/>
      <c r="N209" s="225"/>
      <c r="O209" s="88"/>
      <c r="P209" s="88"/>
      <c r="Q209" s="88"/>
      <c r="R209" s="88"/>
      <c r="S209" s="88"/>
      <c r="T209" s="89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4" t="s">
        <v>164</v>
      </c>
      <c r="AU209" s="14" t="s">
        <v>82</v>
      </c>
    </row>
    <row r="210" s="2" customFormat="1" ht="24.15" customHeight="1">
      <c r="A210" s="35"/>
      <c r="B210" s="36"/>
      <c r="C210" s="208" t="s">
        <v>277</v>
      </c>
      <c r="D210" s="208" t="s">
        <v>122</v>
      </c>
      <c r="E210" s="209" t="s">
        <v>278</v>
      </c>
      <c r="F210" s="210" t="s">
        <v>279</v>
      </c>
      <c r="G210" s="211" t="s">
        <v>125</v>
      </c>
      <c r="H210" s="212">
        <v>2</v>
      </c>
      <c r="I210" s="213"/>
      <c r="J210" s="214">
        <f>ROUND(I210*H210,2)</f>
        <v>0</v>
      </c>
      <c r="K210" s="210" t="s">
        <v>174</v>
      </c>
      <c r="L210" s="41"/>
      <c r="M210" s="215" t="s">
        <v>1</v>
      </c>
      <c r="N210" s="216" t="s">
        <v>40</v>
      </c>
      <c r="O210" s="88"/>
      <c r="P210" s="217">
        <f>O210*H210</f>
        <v>0</v>
      </c>
      <c r="Q210" s="217">
        <v>0</v>
      </c>
      <c r="R210" s="217">
        <f>Q210*H210</f>
        <v>0</v>
      </c>
      <c r="S210" s="217">
        <v>0</v>
      </c>
      <c r="T210" s="21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19" t="s">
        <v>126</v>
      </c>
      <c r="AT210" s="219" t="s">
        <v>122</v>
      </c>
      <c r="AU210" s="219" t="s">
        <v>82</v>
      </c>
      <c r="AY210" s="14" t="s">
        <v>119</v>
      </c>
      <c r="BE210" s="220">
        <f>IF(N210="základní",J210,0)</f>
        <v>0</v>
      </c>
      <c r="BF210" s="220">
        <f>IF(N210="snížená",J210,0)</f>
        <v>0</v>
      </c>
      <c r="BG210" s="220">
        <f>IF(N210="zákl. přenesená",J210,0)</f>
        <v>0</v>
      </c>
      <c r="BH210" s="220">
        <f>IF(N210="sníž. přenesená",J210,0)</f>
        <v>0</v>
      </c>
      <c r="BI210" s="220">
        <f>IF(N210="nulová",J210,0)</f>
        <v>0</v>
      </c>
      <c r="BJ210" s="14" t="s">
        <v>80</v>
      </c>
      <c r="BK210" s="220">
        <f>ROUND(I210*H210,2)</f>
        <v>0</v>
      </c>
      <c r="BL210" s="14" t="s">
        <v>126</v>
      </c>
      <c r="BM210" s="219" t="s">
        <v>280</v>
      </c>
    </row>
    <row r="211" s="2" customFormat="1">
      <c r="A211" s="35"/>
      <c r="B211" s="36"/>
      <c r="C211" s="37"/>
      <c r="D211" s="221" t="s">
        <v>128</v>
      </c>
      <c r="E211" s="37"/>
      <c r="F211" s="222" t="s">
        <v>281</v>
      </c>
      <c r="G211" s="37"/>
      <c r="H211" s="37"/>
      <c r="I211" s="223"/>
      <c r="J211" s="37"/>
      <c r="K211" s="37"/>
      <c r="L211" s="41"/>
      <c r="M211" s="224"/>
      <c r="N211" s="225"/>
      <c r="O211" s="88"/>
      <c r="P211" s="88"/>
      <c r="Q211" s="88"/>
      <c r="R211" s="88"/>
      <c r="S211" s="88"/>
      <c r="T211" s="89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4" t="s">
        <v>128</v>
      </c>
      <c r="AU211" s="14" t="s">
        <v>82</v>
      </c>
    </row>
    <row r="212" s="2" customFormat="1">
      <c r="A212" s="35"/>
      <c r="B212" s="36"/>
      <c r="C212" s="37"/>
      <c r="D212" s="236" t="s">
        <v>164</v>
      </c>
      <c r="E212" s="37"/>
      <c r="F212" s="237" t="s">
        <v>282</v>
      </c>
      <c r="G212" s="37"/>
      <c r="H212" s="37"/>
      <c r="I212" s="223"/>
      <c r="J212" s="37"/>
      <c r="K212" s="37"/>
      <c r="L212" s="41"/>
      <c r="M212" s="224"/>
      <c r="N212" s="225"/>
      <c r="O212" s="88"/>
      <c r="P212" s="88"/>
      <c r="Q212" s="88"/>
      <c r="R212" s="88"/>
      <c r="S212" s="88"/>
      <c r="T212" s="89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T212" s="14" t="s">
        <v>164</v>
      </c>
      <c r="AU212" s="14" t="s">
        <v>82</v>
      </c>
    </row>
    <row r="213" s="2" customFormat="1" ht="24.15" customHeight="1">
      <c r="A213" s="35"/>
      <c r="B213" s="36"/>
      <c r="C213" s="208" t="s">
        <v>137</v>
      </c>
      <c r="D213" s="208" t="s">
        <v>122</v>
      </c>
      <c r="E213" s="209" t="s">
        <v>283</v>
      </c>
      <c r="F213" s="210" t="s">
        <v>284</v>
      </c>
      <c r="G213" s="211" t="s">
        <v>125</v>
      </c>
      <c r="H213" s="212">
        <v>1</v>
      </c>
      <c r="I213" s="213"/>
      <c r="J213" s="214">
        <f>ROUND(I213*H213,2)</f>
        <v>0</v>
      </c>
      <c r="K213" s="210" t="s">
        <v>174</v>
      </c>
      <c r="L213" s="41"/>
      <c r="M213" s="215" t="s">
        <v>1</v>
      </c>
      <c r="N213" s="216" t="s">
        <v>40</v>
      </c>
      <c r="O213" s="88"/>
      <c r="P213" s="217">
        <f>O213*H213</f>
        <v>0</v>
      </c>
      <c r="Q213" s="217">
        <v>0</v>
      </c>
      <c r="R213" s="217">
        <f>Q213*H213</f>
        <v>0</v>
      </c>
      <c r="S213" s="217">
        <v>0</v>
      </c>
      <c r="T213" s="21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19" t="s">
        <v>126</v>
      </c>
      <c r="AT213" s="219" t="s">
        <v>122</v>
      </c>
      <c r="AU213" s="219" t="s">
        <v>82</v>
      </c>
      <c r="AY213" s="14" t="s">
        <v>119</v>
      </c>
      <c r="BE213" s="220">
        <f>IF(N213="základní",J213,0)</f>
        <v>0</v>
      </c>
      <c r="BF213" s="220">
        <f>IF(N213="snížená",J213,0)</f>
        <v>0</v>
      </c>
      <c r="BG213" s="220">
        <f>IF(N213="zákl. přenesená",J213,0)</f>
        <v>0</v>
      </c>
      <c r="BH213" s="220">
        <f>IF(N213="sníž. přenesená",J213,0)</f>
        <v>0</v>
      </c>
      <c r="BI213" s="220">
        <f>IF(N213="nulová",J213,0)</f>
        <v>0</v>
      </c>
      <c r="BJ213" s="14" t="s">
        <v>80</v>
      </c>
      <c r="BK213" s="220">
        <f>ROUND(I213*H213,2)</f>
        <v>0</v>
      </c>
      <c r="BL213" s="14" t="s">
        <v>126</v>
      </c>
      <c r="BM213" s="219" t="s">
        <v>285</v>
      </c>
    </row>
    <row r="214" s="2" customFormat="1">
      <c r="A214" s="35"/>
      <c r="B214" s="36"/>
      <c r="C214" s="37"/>
      <c r="D214" s="221" t="s">
        <v>128</v>
      </c>
      <c r="E214" s="37"/>
      <c r="F214" s="222" t="s">
        <v>286</v>
      </c>
      <c r="G214" s="37"/>
      <c r="H214" s="37"/>
      <c r="I214" s="223"/>
      <c r="J214" s="37"/>
      <c r="K214" s="37"/>
      <c r="L214" s="41"/>
      <c r="M214" s="224"/>
      <c r="N214" s="225"/>
      <c r="O214" s="88"/>
      <c r="P214" s="88"/>
      <c r="Q214" s="88"/>
      <c r="R214" s="88"/>
      <c r="S214" s="88"/>
      <c r="T214" s="89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4" t="s">
        <v>128</v>
      </c>
      <c r="AU214" s="14" t="s">
        <v>82</v>
      </c>
    </row>
    <row r="215" s="2" customFormat="1">
      <c r="A215" s="35"/>
      <c r="B215" s="36"/>
      <c r="C215" s="37"/>
      <c r="D215" s="236" t="s">
        <v>164</v>
      </c>
      <c r="E215" s="37"/>
      <c r="F215" s="237" t="s">
        <v>287</v>
      </c>
      <c r="G215" s="37"/>
      <c r="H215" s="37"/>
      <c r="I215" s="223"/>
      <c r="J215" s="37"/>
      <c r="K215" s="37"/>
      <c r="L215" s="41"/>
      <c r="M215" s="224"/>
      <c r="N215" s="225"/>
      <c r="O215" s="88"/>
      <c r="P215" s="88"/>
      <c r="Q215" s="88"/>
      <c r="R215" s="88"/>
      <c r="S215" s="88"/>
      <c r="T215" s="89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4" t="s">
        <v>164</v>
      </c>
      <c r="AU215" s="14" t="s">
        <v>82</v>
      </c>
    </row>
    <row r="216" s="2" customFormat="1" ht="16.5" customHeight="1">
      <c r="A216" s="35"/>
      <c r="B216" s="36"/>
      <c r="C216" s="226" t="s">
        <v>288</v>
      </c>
      <c r="D216" s="226" t="s">
        <v>134</v>
      </c>
      <c r="E216" s="227" t="s">
        <v>289</v>
      </c>
      <c r="F216" s="228" t="s">
        <v>290</v>
      </c>
      <c r="G216" s="229" t="s">
        <v>125</v>
      </c>
      <c r="H216" s="230">
        <v>1</v>
      </c>
      <c r="I216" s="231"/>
      <c r="J216" s="232">
        <f>ROUND(I216*H216,2)</f>
        <v>0</v>
      </c>
      <c r="K216" s="228" t="s">
        <v>1</v>
      </c>
      <c r="L216" s="233"/>
      <c r="M216" s="234" t="s">
        <v>1</v>
      </c>
      <c r="N216" s="235" t="s">
        <v>40</v>
      </c>
      <c r="O216" s="88"/>
      <c r="P216" s="217">
        <f>O216*H216</f>
        <v>0</v>
      </c>
      <c r="Q216" s="217">
        <v>0</v>
      </c>
      <c r="R216" s="217">
        <f>Q216*H216</f>
        <v>0</v>
      </c>
      <c r="S216" s="217">
        <v>0</v>
      </c>
      <c r="T216" s="21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19" t="s">
        <v>137</v>
      </c>
      <c r="AT216" s="219" t="s">
        <v>134</v>
      </c>
      <c r="AU216" s="219" t="s">
        <v>82</v>
      </c>
      <c r="AY216" s="14" t="s">
        <v>119</v>
      </c>
      <c r="BE216" s="220">
        <f>IF(N216="základní",J216,0)</f>
        <v>0</v>
      </c>
      <c r="BF216" s="220">
        <f>IF(N216="snížená",J216,0)</f>
        <v>0</v>
      </c>
      <c r="BG216" s="220">
        <f>IF(N216="zákl. přenesená",J216,0)</f>
        <v>0</v>
      </c>
      <c r="BH216" s="220">
        <f>IF(N216="sníž. přenesená",J216,0)</f>
        <v>0</v>
      </c>
      <c r="BI216" s="220">
        <f>IF(N216="nulová",J216,0)</f>
        <v>0</v>
      </c>
      <c r="BJ216" s="14" t="s">
        <v>80</v>
      </c>
      <c r="BK216" s="220">
        <f>ROUND(I216*H216,2)</f>
        <v>0</v>
      </c>
      <c r="BL216" s="14" t="s">
        <v>126</v>
      </c>
      <c r="BM216" s="219" t="s">
        <v>291</v>
      </c>
    </row>
    <row r="217" s="2" customFormat="1">
      <c r="A217" s="35"/>
      <c r="B217" s="36"/>
      <c r="C217" s="37"/>
      <c r="D217" s="221" t="s">
        <v>128</v>
      </c>
      <c r="E217" s="37"/>
      <c r="F217" s="222" t="s">
        <v>290</v>
      </c>
      <c r="G217" s="37"/>
      <c r="H217" s="37"/>
      <c r="I217" s="223"/>
      <c r="J217" s="37"/>
      <c r="K217" s="37"/>
      <c r="L217" s="41"/>
      <c r="M217" s="224"/>
      <c r="N217" s="225"/>
      <c r="O217" s="88"/>
      <c r="P217" s="88"/>
      <c r="Q217" s="88"/>
      <c r="R217" s="88"/>
      <c r="S217" s="88"/>
      <c r="T217" s="89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4" t="s">
        <v>128</v>
      </c>
      <c r="AU217" s="14" t="s">
        <v>82</v>
      </c>
    </row>
    <row r="218" s="2" customFormat="1" ht="24.15" customHeight="1">
      <c r="A218" s="35"/>
      <c r="B218" s="36"/>
      <c r="C218" s="208" t="s">
        <v>292</v>
      </c>
      <c r="D218" s="208" t="s">
        <v>122</v>
      </c>
      <c r="E218" s="209" t="s">
        <v>293</v>
      </c>
      <c r="F218" s="210" t="s">
        <v>294</v>
      </c>
      <c r="G218" s="211" t="s">
        <v>125</v>
      </c>
      <c r="H218" s="212">
        <v>4</v>
      </c>
      <c r="I218" s="213"/>
      <c r="J218" s="214">
        <f>ROUND(I218*H218,2)</f>
        <v>0</v>
      </c>
      <c r="K218" s="210" t="s">
        <v>174</v>
      </c>
      <c r="L218" s="41"/>
      <c r="M218" s="215" t="s">
        <v>1</v>
      </c>
      <c r="N218" s="216" t="s">
        <v>40</v>
      </c>
      <c r="O218" s="88"/>
      <c r="P218" s="217">
        <f>O218*H218</f>
        <v>0</v>
      </c>
      <c r="Q218" s="217">
        <v>0</v>
      </c>
      <c r="R218" s="217">
        <f>Q218*H218</f>
        <v>0</v>
      </c>
      <c r="S218" s="217">
        <v>0</v>
      </c>
      <c r="T218" s="21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9" t="s">
        <v>126</v>
      </c>
      <c r="AT218" s="219" t="s">
        <v>122</v>
      </c>
      <c r="AU218" s="219" t="s">
        <v>82</v>
      </c>
      <c r="AY218" s="14" t="s">
        <v>119</v>
      </c>
      <c r="BE218" s="220">
        <f>IF(N218="základní",J218,0)</f>
        <v>0</v>
      </c>
      <c r="BF218" s="220">
        <f>IF(N218="snížená",J218,0)</f>
        <v>0</v>
      </c>
      <c r="BG218" s="220">
        <f>IF(N218="zákl. přenesená",J218,0)</f>
        <v>0</v>
      </c>
      <c r="BH218" s="220">
        <f>IF(N218="sníž. přenesená",J218,0)</f>
        <v>0</v>
      </c>
      <c r="BI218" s="220">
        <f>IF(N218="nulová",J218,0)</f>
        <v>0</v>
      </c>
      <c r="BJ218" s="14" t="s">
        <v>80</v>
      </c>
      <c r="BK218" s="220">
        <f>ROUND(I218*H218,2)</f>
        <v>0</v>
      </c>
      <c r="BL218" s="14" t="s">
        <v>126</v>
      </c>
      <c r="BM218" s="219" t="s">
        <v>295</v>
      </c>
    </row>
    <row r="219" s="2" customFormat="1">
      <c r="A219" s="35"/>
      <c r="B219" s="36"/>
      <c r="C219" s="37"/>
      <c r="D219" s="221" t="s">
        <v>128</v>
      </c>
      <c r="E219" s="37"/>
      <c r="F219" s="222" t="s">
        <v>296</v>
      </c>
      <c r="G219" s="37"/>
      <c r="H219" s="37"/>
      <c r="I219" s="223"/>
      <c r="J219" s="37"/>
      <c r="K219" s="37"/>
      <c r="L219" s="41"/>
      <c r="M219" s="224"/>
      <c r="N219" s="225"/>
      <c r="O219" s="88"/>
      <c r="P219" s="88"/>
      <c r="Q219" s="88"/>
      <c r="R219" s="88"/>
      <c r="S219" s="88"/>
      <c r="T219" s="89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4" t="s">
        <v>128</v>
      </c>
      <c r="AU219" s="14" t="s">
        <v>82</v>
      </c>
    </row>
    <row r="220" s="2" customFormat="1">
      <c r="A220" s="35"/>
      <c r="B220" s="36"/>
      <c r="C220" s="37"/>
      <c r="D220" s="236" t="s">
        <v>164</v>
      </c>
      <c r="E220" s="37"/>
      <c r="F220" s="237" t="s">
        <v>297</v>
      </c>
      <c r="G220" s="37"/>
      <c r="H220" s="37"/>
      <c r="I220" s="223"/>
      <c r="J220" s="37"/>
      <c r="K220" s="37"/>
      <c r="L220" s="41"/>
      <c r="M220" s="224"/>
      <c r="N220" s="225"/>
      <c r="O220" s="88"/>
      <c r="P220" s="88"/>
      <c r="Q220" s="88"/>
      <c r="R220" s="88"/>
      <c r="S220" s="88"/>
      <c r="T220" s="89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4" t="s">
        <v>164</v>
      </c>
      <c r="AU220" s="14" t="s">
        <v>82</v>
      </c>
    </row>
    <row r="221" s="2" customFormat="1" ht="16.5" customHeight="1">
      <c r="A221" s="35"/>
      <c r="B221" s="36"/>
      <c r="C221" s="226" t="s">
        <v>298</v>
      </c>
      <c r="D221" s="226" t="s">
        <v>134</v>
      </c>
      <c r="E221" s="227" t="s">
        <v>299</v>
      </c>
      <c r="F221" s="228" t="s">
        <v>300</v>
      </c>
      <c r="G221" s="229" t="s">
        <v>125</v>
      </c>
      <c r="H221" s="230">
        <v>4</v>
      </c>
      <c r="I221" s="231"/>
      <c r="J221" s="232">
        <f>ROUND(I221*H221,2)</f>
        <v>0</v>
      </c>
      <c r="K221" s="228" t="s">
        <v>1</v>
      </c>
      <c r="L221" s="233"/>
      <c r="M221" s="234" t="s">
        <v>1</v>
      </c>
      <c r="N221" s="235" t="s">
        <v>40</v>
      </c>
      <c r="O221" s="88"/>
      <c r="P221" s="217">
        <f>O221*H221</f>
        <v>0</v>
      </c>
      <c r="Q221" s="217">
        <v>5.0000000000000002E-05</v>
      </c>
      <c r="R221" s="217">
        <f>Q221*H221</f>
        <v>0.00020000000000000001</v>
      </c>
      <c r="S221" s="217">
        <v>0</v>
      </c>
      <c r="T221" s="21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19" t="s">
        <v>137</v>
      </c>
      <c r="AT221" s="219" t="s">
        <v>134</v>
      </c>
      <c r="AU221" s="219" t="s">
        <v>82</v>
      </c>
      <c r="AY221" s="14" t="s">
        <v>119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14" t="s">
        <v>80</v>
      </c>
      <c r="BK221" s="220">
        <f>ROUND(I221*H221,2)</f>
        <v>0</v>
      </c>
      <c r="BL221" s="14" t="s">
        <v>126</v>
      </c>
      <c r="BM221" s="219" t="s">
        <v>301</v>
      </c>
    </row>
    <row r="222" s="2" customFormat="1">
      <c r="A222" s="35"/>
      <c r="B222" s="36"/>
      <c r="C222" s="37"/>
      <c r="D222" s="221" t="s">
        <v>128</v>
      </c>
      <c r="E222" s="37"/>
      <c r="F222" s="222" t="s">
        <v>300</v>
      </c>
      <c r="G222" s="37"/>
      <c r="H222" s="37"/>
      <c r="I222" s="223"/>
      <c r="J222" s="37"/>
      <c r="K222" s="37"/>
      <c r="L222" s="41"/>
      <c r="M222" s="224"/>
      <c r="N222" s="225"/>
      <c r="O222" s="88"/>
      <c r="P222" s="88"/>
      <c r="Q222" s="88"/>
      <c r="R222" s="88"/>
      <c r="S222" s="88"/>
      <c r="T222" s="89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4" t="s">
        <v>128</v>
      </c>
      <c r="AU222" s="14" t="s">
        <v>82</v>
      </c>
    </row>
    <row r="223" s="2" customFormat="1" ht="16.5" customHeight="1">
      <c r="A223" s="35"/>
      <c r="B223" s="36"/>
      <c r="C223" s="226" t="s">
        <v>302</v>
      </c>
      <c r="D223" s="226" t="s">
        <v>134</v>
      </c>
      <c r="E223" s="227" t="s">
        <v>303</v>
      </c>
      <c r="F223" s="228" t="s">
        <v>304</v>
      </c>
      <c r="G223" s="229" t="s">
        <v>125</v>
      </c>
      <c r="H223" s="230">
        <v>4</v>
      </c>
      <c r="I223" s="231"/>
      <c r="J223" s="232">
        <f>ROUND(I223*H223,2)</f>
        <v>0</v>
      </c>
      <c r="K223" s="228" t="s">
        <v>174</v>
      </c>
      <c r="L223" s="233"/>
      <c r="M223" s="234" t="s">
        <v>1</v>
      </c>
      <c r="N223" s="235" t="s">
        <v>40</v>
      </c>
      <c r="O223" s="88"/>
      <c r="P223" s="217">
        <f>O223*H223</f>
        <v>0</v>
      </c>
      <c r="Q223" s="217">
        <v>3.0000000000000001E-05</v>
      </c>
      <c r="R223" s="217">
        <f>Q223*H223</f>
        <v>0.00012</v>
      </c>
      <c r="S223" s="217">
        <v>0</v>
      </c>
      <c r="T223" s="21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9" t="s">
        <v>137</v>
      </c>
      <c r="AT223" s="219" t="s">
        <v>134</v>
      </c>
      <c r="AU223" s="219" t="s">
        <v>82</v>
      </c>
      <c r="AY223" s="14" t="s">
        <v>119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14" t="s">
        <v>80</v>
      </c>
      <c r="BK223" s="220">
        <f>ROUND(I223*H223,2)</f>
        <v>0</v>
      </c>
      <c r="BL223" s="14" t="s">
        <v>126</v>
      </c>
      <c r="BM223" s="219" t="s">
        <v>305</v>
      </c>
    </row>
    <row r="224" s="2" customFormat="1">
      <c r="A224" s="35"/>
      <c r="B224" s="36"/>
      <c r="C224" s="37"/>
      <c r="D224" s="221" t="s">
        <v>128</v>
      </c>
      <c r="E224" s="37"/>
      <c r="F224" s="222" t="s">
        <v>304</v>
      </c>
      <c r="G224" s="37"/>
      <c r="H224" s="37"/>
      <c r="I224" s="223"/>
      <c r="J224" s="37"/>
      <c r="K224" s="37"/>
      <c r="L224" s="41"/>
      <c r="M224" s="224"/>
      <c r="N224" s="225"/>
      <c r="O224" s="88"/>
      <c r="P224" s="88"/>
      <c r="Q224" s="88"/>
      <c r="R224" s="88"/>
      <c r="S224" s="88"/>
      <c r="T224" s="89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4" t="s">
        <v>128</v>
      </c>
      <c r="AU224" s="14" t="s">
        <v>82</v>
      </c>
    </row>
    <row r="225" s="2" customFormat="1" ht="16.5" customHeight="1">
      <c r="A225" s="35"/>
      <c r="B225" s="36"/>
      <c r="C225" s="226" t="s">
        <v>306</v>
      </c>
      <c r="D225" s="226" t="s">
        <v>134</v>
      </c>
      <c r="E225" s="227" t="s">
        <v>307</v>
      </c>
      <c r="F225" s="228" t="s">
        <v>308</v>
      </c>
      <c r="G225" s="229" t="s">
        <v>125</v>
      </c>
      <c r="H225" s="230">
        <v>4</v>
      </c>
      <c r="I225" s="231"/>
      <c r="J225" s="232">
        <f>ROUND(I225*H225,2)</f>
        <v>0</v>
      </c>
      <c r="K225" s="228" t="s">
        <v>174</v>
      </c>
      <c r="L225" s="233"/>
      <c r="M225" s="234" t="s">
        <v>1</v>
      </c>
      <c r="N225" s="235" t="s">
        <v>40</v>
      </c>
      <c r="O225" s="88"/>
      <c r="P225" s="217">
        <f>O225*H225</f>
        <v>0</v>
      </c>
      <c r="Q225" s="217">
        <v>1.0000000000000001E-05</v>
      </c>
      <c r="R225" s="217">
        <f>Q225*H225</f>
        <v>4.0000000000000003E-05</v>
      </c>
      <c r="S225" s="217">
        <v>0</v>
      </c>
      <c r="T225" s="21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19" t="s">
        <v>137</v>
      </c>
      <c r="AT225" s="219" t="s">
        <v>134</v>
      </c>
      <c r="AU225" s="219" t="s">
        <v>82</v>
      </c>
      <c r="AY225" s="14" t="s">
        <v>119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14" t="s">
        <v>80</v>
      </c>
      <c r="BK225" s="220">
        <f>ROUND(I225*H225,2)</f>
        <v>0</v>
      </c>
      <c r="BL225" s="14" t="s">
        <v>126</v>
      </c>
      <c r="BM225" s="219" t="s">
        <v>309</v>
      </c>
    </row>
    <row r="226" s="2" customFormat="1">
      <c r="A226" s="35"/>
      <c r="B226" s="36"/>
      <c r="C226" s="37"/>
      <c r="D226" s="221" t="s">
        <v>128</v>
      </c>
      <c r="E226" s="37"/>
      <c r="F226" s="222" t="s">
        <v>308</v>
      </c>
      <c r="G226" s="37"/>
      <c r="H226" s="37"/>
      <c r="I226" s="223"/>
      <c r="J226" s="37"/>
      <c r="K226" s="37"/>
      <c r="L226" s="41"/>
      <c r="M226" s="224"/>
      <c r="N226" s="225"/>
      <c r="O226" s="88"/>
      <c r="P226" s="88"/>
      <c r="Q226" s="88"/>
      <c r="R226" s="88"/>
      <c r="S226" s="88"/>
      <c r="T226" s="89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4" t="s">
        <v>128</v>
      </c>
      <c r="AU226" s="14" t="s">
        <v>82</v>
      </c>
    </row>
    <row r="227" s="2" customFormat="1" ht="24.15" customHeight="1">
      <c r="A227" s="35"/>
      <c r="B227" s="36"/>
      <c r="C227" s="208" t="s">
        <v>310</v>
      </c>
      <c r="D227" s="208" t="s">
        <v>122</v>
      </c>
      <c r="E227" s="209" t="s">
        <v>311</v>
      </c>
      <c r="F227" s="210" t="s">
        <v>312</v>
      </c>
      <c r="G227" s="211" t="s">
        <v>125</v>
      </c>
      <c r="H227" s="212">
        <v>3</v>
      </c>
      <c r="I227" s="213"/>
      <c r="J227" s="214">
        <f>ROUND(I227*H227,2)</f>
        <v>0</v>
      </c>
      <c r="K227" s="210" t="s">
        <v>174</v>
      </c>
      <c r="L227" s="41"/>
      <c r="M227" s="215" t="s">
        <v>1</v>
      </c>
      <c r="N227" s="216" t="s">
        <v>40</v>
      </c>
      <c r="O227" s="88"/>
      <c r="P227" s="217">
        <f>O227*H227</f>
        <v>0</v>
      </c>
      <c r="Q227" s="217">
        <v>0</v>
      </c>
      <c r="R227" s="217">
        <f>Q227*H227</f>
        <v>0</v>
      </c>
      <c r="S227" s="217">
        <v>0</v>
      </c>
      <c r="T227" s="218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19" t="s">
        <v>126</v>
      </c>
      <c r="AT227" s="219" t="s">
        <v>122</v>
      </c>
      <c r="AU227" s="219" t="s">
        <v>82</v>
      </c>
      <c r="AY227" s="14" t="s">
        <v>119</v>
      </c>
      <c r="BE227" s="220">
        <f>IF(N227="základní",J227,0)</f>
        <v>0</v>
      </c>
      <c r="BF227" s="220">
        <f>IF(N227="snížená",J227,0)</f>
        <v>0</v>
      </c>
      <c r="BG227" s="220">
        <f>IF(N227="zákl. přenesená",J227,0)</f>
        <v>0</v>
      </c>
      <c r="BH227" s="220">
        <f>IF(N227="sníž. přenesená",J227,0)</f>
        <v>0</v>
      </c>
      <c r="BI227" s="220">
        <f>IF(N227="nulová",J227,0)</f>
        <v>0</v>
      </c>
      <c r="BJ227" s="14" t="s">
        <v>80</v>
      </c>
      <c r="BK227" s="220">
        <f>ROUND(I227*H227,2)</f>
        <v>0</v>
      </c>
      <c r="BL227" s="14" t="s">
        <v>126</v>
      </c>
      <c r="BM227" s="219" t="s">
        <v>313</v>
      </c>
    </row>
    <row r="228" s="2" customFormat="1">
      <c r="A228" s="35"/>
      <c r="B228" s="36"/>
      <c r="C228" s="37"/>
      <c r="D228" s="221" t="s">
        <v>128</v>
      </c>
      <c r="E228" s="37"/>
      <c r="F228" s="222" t="s">
        <v>314</v>
      </c>
      <c r="G228" s="37"/>
      <c r="H228" s="37"/>
      <c r="I228" s="223"/>
      <c r="J228" s="37"/>
      <c r="K228" s="37"/>
      <c r="L228" s="41"/>
      <c r="M228" s="224"/>
      <c r="N228" s="225"/>
      <c r="O228" s="88"/>
      <c r="P228" s="88"/>
      <c r="Q228" s="88"/>
      <c r="R228" s="88"/>
      <c r="S228" s="88"/>
      <c r="T228" s="89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4" t="s">
        <v>128</v>
      </c>
      <c r="AU228" s="14" t="s">
        <v>82</v>
      </c>
    </row>
    <row r="229" s="2" customFormat="1">
      <c r="A229" s="35"/>
      <c r="B229" s="36"/>
      <c r="C229" s="37"/>
      <c r="D229" s="236" t="s">
        <v>164</v>
      </c>
      <c r="E229" s="37"/>
      <c r="F229" s="237" t="s">
        <v>315</v>
      </c>
      <c r="G229" s="37"/>
      <c r="H229" s="37"/>
      <c r="I229" s="223"/>
      <c r="J229" s="37"/>
      <c r="K229" s="37"/>
      <c r="L229" s="41"/>
      <c r="M229" s="224"/>
      <c r="N229" s="225"/>
      <c r="O229" s="88"/>
      <c r="P229" s="88"/>
      <c r="Q229" s="88"/>
      <c r="R229" s="88"/>
      <c r="S229" s="88"/>
      <c r="T229" s="89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T229" s="14" t="s">
        <v>164</v>
      </c>
      <c r="AU229" s="14" t="s">
        <v>82</v>
      </c>
    </row>
    <row r="230" s="2" customFormat="1" ht="24.15" customHeight="1">
      <c r="A230" s="35"/>
      <c r="B230" s="36"/>
      <c r="C230" s="226" t="s">
        <v>316</v>
      </c>
      <c r="D230" s="226" t="s">
        <v>134</v>
      </c>
      <c r="E230" s="227" t="s">
        <v>317</v>
      </c>
      <c r="F230" s="228" t="s">
        <v>318</v>
      </c>
      <c r="G230" s="229" t="s">
        <v>125</v>
      </c>
      <c r="H230" s="230">
        <v>3</v>
      </c>
      <c r="I230" s="231"/>
      <c r="J230" s="232">
        <f>ROUND(I230*H230,2)</f>
        <v>0</v>
      </c>
      <c r="K230" s="228" t="s">
        <v>1</v>
      </c>
      <c r="L230" s="233"/>
      <c r="M230" s="234" t="s">
        <v>1</v>
      </c>
      <c r="N230" s="235" t="s">
        <v>40</v>
      </c>
      <c r="O230" s="88"/>
      <c r="P230" s="217">
        <f>O230*H230</f>
        <v>0</v>
      </c>
      <c r="Q230" s="217">
        <v>5.0000000000000002E-05</v>
      </c>
      <c r="R230" s="217">
        <f>Q230*H230</f>
        <v>0.00015000000000000001</v>
      </c>
      <c r="S230" s="217">
        <v>0</v>
      </c>
      <c r="T230" s="218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19" t="s">
        <v>137</v>
      </c>
      <c r="AT230" s="219" t="s">
        <v>134</v>
      </c>
      <c r="AU230" s="219" t="s">
        <v>82</v>
      </c>
      <c r="AY230" s="14" t="s">
        <v>119</v>
      </c>
      <c r="BE230" s="220">
        <f>IF(N230="základní",J230,0)</f>
        <v>0</v>
      </c>
      <c r="BF230" s="220">
        <f>IF(N230="snížená",J230,0)</f>
        <v>0</v>
      </c>
      <c r="BG230" s="220">
        <f>IF(N230="zákl. přenesená",J230,0)</f>
        <v>0</v>
      </c>
      <c r="BH230" s="220">
        <f>IF(N230="sníž. přenesená",J230,0)</f>
        <v>0</v>
      </c>
      <c r="BI230" s="220">
        <f>IF(N230="nulová",J230,0)</f>
        <v>0</v>
      </c>
      <c r="BJ230" s="14" t="s">
        <v>80</v>
      </c>
      <c r="BK230" s="220">
        <f>ROUND(I230*H230,2)</f>
        <v>0</v>
      </c>
      <c r="BL230" s="14" t="s">
        <v>126</v>
      </c>
      <c r="BM230" s="219" t="s">
        <v>319</v>
      </c>
    </row>
    <row r="231" s="2" customFormat="1">
      <c r="A231" s="35"/>
      <c r="B231" s="36"/>
      <c r="C231" s="37"/>
      <c r="D231" s="221" t="s">
        <v>128</v>
      </c>
      <c r="E231" s="37"/>
      <c r="F231" s="222" t="s">
        <v>318</v>
      </c>
      <c r="G231" s="37"/>
      <c r="H231" s="37"/>
      <c r="I231" s="223"/>
      <c r="J231" s="37"/>
      <c r="K231" s="37"/>
      <c r="L231" s="41"/>
      <c r="M231" s="224"/>
      <c r="N231" s="225"/>
      <c r="O231" s="88"/>
      <c r="P231" s="88"/>
      <c r="Q231" s="88"/>
      <c r="R231" s="88"/>
      <c r="S231" s="88"/>
      <c r="T231" s="89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4" t="s">
        <v>128</v>
      </c>
      <c r="AU231" s="14" t="s">
        <v>82</v>
      </c>
    </row>
    <row r="232" s="2" customFormat="1">
      <c r="A232" s="35"/>
      <c r="B232" s="36"/>
      <c r="C232" s="37"/>
      <c r="D232" s="221" t="s">
        <v>201</v>
      </c>
      <c r="E232" s="37"/>
      <c r="F232" s="238" t="s">
        <v>320</v>
      </c>
      <c r="G232" s="37"/>
      <c r="H232" s="37"/>
      <c r="I232" s="223"/>
      <c r="J232" s="37"/>
      <c r="K232" s="37"/>
      <c r="L232" s="41"/>
      <c r="M232" s="224"/>
      <c r="N232" s="225"/>
      <c r="O232" s="88"/>
      <c r="P232" s="88"/>
      <c r="Q232" s="88"/>
      <c r="R232" s="88"/>
      <c r="S232" s="88"/>
      <c r="T232" s="89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4" t="s">
        <v>201</v>
      </c>
      <c r="AU232" s="14" t="s">
        <v>82</v>
      </c>
    </row>
    <row r="233" s="2" customFormat="1" ht="16.5" customHeight="1">
      <c r="A233" s="35"/>
      <c r="B233" s="36"/>
      <c r="C233" s="226" t="s">
        <v>321</v>
      </c>
      <c r="D233" s="226" t="s">
        <v>134</v>
      </c>
      <c r="E233" s="227" t="s">
        <v>322</v>
      </c>
      <c r="F233" s="228" t="s">
        <v>323</v>
      </c>
      <c r="G233" s="229" t="s">
        <v>125</v>
      </c>
      <c r="H233" s="230">
        <v>3</v>
      </c>
      <c r="I233" s="231"/>
      <c r="J233" s="232">
        <f>ROUND(I233*H233,2)</f>
        <v>0</v>
      </c>
      <c r="K233" s="228" t="s">
        <v>1</v>
      </c>
      <c r="L233" s="233"/>
      <c r="M233" s="234" t="s">
        <v>1</v>
      </c>
      <c r="N233" s="235" t="s">
        <v>40</v>
      </c>
      <c r="O233" s="88"/>
      <c r="P233" s="217">
        <f>O233*H233</f>
        <v>0</v>
      </c>
      <c r="Q233" s="217">
        <v>3.0000000000000001E-05</v>
      </c>
      <c r="R233" s="217">
        <f>Q233*H233</f>
        <v>9.0000000000000006E-05</v>
      </c>
      <c r="S233" s="217">
        <v>0</v>
      </c>
      <c r="T233" s="218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19" t="s">
        <v>137</v>
      </c>
      <c r="AT233" s="219" t="s">
        <v>134</v>
      </c>
      <c r="AU233" s="219" t="s">
        <v>82</v>
      </c>
      <c r="AY233" s="14" t="s">
        <v>119</v>
      </c>
      <c r="BE233" s="220">
        <f>IF(N233="základní",J233,0)</f>
        <v>0</v>
      </c>
      <c r="BF233" s="220">
        <f>IF(N233="snížená",J233,0)</f>
        <v>0</v>
      </c>
      <c r="BG233" s="220">
        <f>IF(N233="zákl. přenesená",J233,0)</f>
        <v>0</v>
      </c>
      <c r="BH233" s="220">
        <f>IF(N233="sníž. přenesená",J233,0)</f>
        <v>0</v>
      </c>
      <c r="BI233" s="220">
        <f>IF(N233="nulová",J233,0)</f>
        <v>0</v>
      </c>
      <c r="BJ233" s="14" t="s">
        <v>80</v>
      </c>
      <c r="BK233" s="220">
        <f>ROUND(I233*H233,2)</f>
        <v>0</v>
      </c>
      <c r="BL233" s="14" t="s">
        <v>126</v>
      </c>
      <c r="BM233" s="219" t="s">
        <v>324</v>
      </c>
    </row>
    <row r="234" s="2" customFormat="1">
      <c r="A234" s="35"/>
      <c r="B234" s="36"/>
      <c r="C234" s="37"/>
      <c r="D234" s="221" t="s">
        <v>128</v>
      </c>
      <c r="E234" s="37"/>
      <c r="F234" s="222" t="s">
        <v>323</v>
      </c>
      <c r="G234" s="37"/>
      <c r="H234" s="37"/>
      <c r="I234" s="223"/>
      <c r="J234" s="37"/>
      <c r="K234" s="37"/>
      <c r="L234" s="41"/>
      <c r="M234" s="224"/>
      <c r="N234" s="225"/>
      <c r="O234" s="88"/>
      <c r="P234" s="88"/>
      <c r="Q234" s="88"/>
      <c r="R234" s="88"/>
      <c r="S234" s="88"/>
      <c r="T234" s="89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4" t="s">
        <v>128</v>
      </c>
      <c r="AU234" s="14" t="s">
        <v>82</v>
      </c>
    </row>
    <row r="235" s="2" customFormat="1">
      <c r="A235" s="35"/>
      <c r="B235" s="36"/>
      <c r="C235" s="37"/>
      <c r="D235" s="221" t="s">
        <v>201</v>
      </c>
      <c r="E235" s="37"/>
      <c r="F235" s="238" t="s">
        <v>325</v>
      </c>
      <c r="G235" s="37"/>
      <c r="H235" s="37"/>
      <c r="I235" s="223"/>
      <c r="J235" s="37"/>
      <c r="K235" s="37"/>
      <c r="L235" s="41"/>
      <c r="M235" s="224"/>
      <c r="N235" s="225"/>
      <c r="O235" s="88"/>
      <c r="P235" s="88"/>
      <c r="Q235" s="88"/>
      <c r="R235" s="88"/>
      <c r="S235" s="88"/>
      <c r="T235" s="89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T235" s="14" t="s">
        <v>201</v>
      </c>
      <c r="AU235" s="14" t="s">
        <v>82</v>
      </c>
    </row>
    <row r="236" s="2" customFormat="1" ht="16.5" customHeight="1">
      <c r="A236" s="35"/>
      <c r="B236" s="36"/>
      <c r="C236" s="226" t="s">
        <v>326</v>
      </c>
      <c r="D236" s="226" t="s">
        <v>134</v>
      </c>
      <c r="E236" s="227" t="s">
        <v>327</v>
      </c>
      <c r="F236" s="228" t="s">
        <v>328</v>
      </c>
      <c r="G236" s="229" t="s">
        <v>125</v>
      </c>
      <c r="H236" s="230">
        <v>3</v>
      </c>
      <c r="I236" s="231"/>
      <c r="J236" s="232">
        <f>ROUND(I236*H236,2)</f>
        <v>0</v>
      </c>
      <c r="K236" s="228" t="s">
        <v>1</v>
      </c>
      <c r="L236" s="233"/>
      <c r="M236" s="234" t="s">
        <v>1</v>
      </c>
      <c r="N236" s="235" t="s">
        <v>40</v>
      </c>
      <c r="O236" s="88"/>
      <c r="P236" s="217">
        <f>O236*H236</f>
        <v>0</v>
      </c>
      <c r="Q236" s="217">
        <v>1.0000000000000001E-05</v>
      </c>
      <c r="R236" s="217">
        <f>Q236*H236</f>
        <v>3.0000000000000004E-05</v>
      </c>
      <c r="S236" s="217">
        <v>0</v>
      </c>
      <c r="T236" s="218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19" t="s">
        <v>137</v>
      </c>
      <c r="AT236" s="219" t="s">
        <v>134</v>
      </c>
      <c r="AU236" s="219" t="s">
        <v>82</v>
      </c>
      <c r="AY236" s="14" t="s">
        <v>119</v>
      </c>
      <c r="BE236" s="220">
        <f>IF(N236="základní",J236,0)</f>
        <v>0</v>
      </c>
      <c r="BF236" s="220">
        <f>IF(N236="snížená",J236,0)</f>
        <v>0</v>
      </c>
      <c r="BG236" s="220">
        <f>IF(N236="zákl. přenesená",J236,0)</f>
        <v>0</v>
      </c>
      <c r="BH236" s="220">
        <f>IF(N236="sníž. přenesená",J236,0)</f>
        <v>0</v>
      </c>
      <c r="BI236" s="220">
        <f>IF(N236="nulová",J236,0)</f>
        <v>0</v>
      </c>
      <c r="BJ236" s="14" t="s">
        <v>80</v>
      </c>
      <c r="BK236" s="220">
        <f>ROUND(I236*H236,2)</f>
        <v>0</v>
      </c>
      <c r="BL236" s="14" t="s">
        <v>126</v>
      </c>
      <c r="BM236" s="219" t="s">
        <v>329</v>
      </c>
    </row>
    <row r="237" s="2" customFormat="1">
      <c r="A237" s="35"/>
      <c r="B237" s="36"/>
      <c r="C237" s="37"/>
      <c r="D237" s="221" t="s">
        <v>128</v>
      </c>
      <c r="E237" s="37"/>
      <c r="F237" s="222" t="s">
        <v>328</v>
      </c>
      <c r="G237" s="37"/>
      <c r="H237" s="37"/>
      <c r="I237" s="223"/>
      <c r="J237" s="37"/>
      <c r="K237" s="37"/>
      <c r="L237" s="41"/>
      <c r="M237" s="224"/>
      <c r="N237" s="225"/>
      <c r="O237" s="88"/>
      <c r="P237" s="88"/>
      <c r="Q237" s="88"/>
      <c r="R237" s="88"/>
      <c r="S237" s="88"/>
      <c r="T237" s="89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4" t="s">
        <v>128</v>
      </c>
      <c r="AU237" s="14" t="s">
        <v>82</v>
      </c>
    </row>
    <row r="238" s="2" customFormat="1">
      <c r="A238" s="35"/>
      <c r="B238" s="36"/>
      <c r="C238" s="37"/>
      <c r="D238" s="221" t="s">
        <v>201</v>
      </c>
      <c r="E238" s="37"/>
      <c r="F238" s="238" t="s">
        <v>325</v>
      </c>
      <c r="G238" s="37"/>
      <c r="H238" s="37"/>
      <c r="I238" s="223"/>
      <c r="J238" s="37"/>
      <c r="K238" s="37"/>
      <c r="L238" s="41"/>
      <c r="M238" s="224"/>
      <c r="N238" s="225"/>
      <c r="O238" s="88"/>
      <c r="P238" s="88"/>
      <c r="Q238" s="88"/>
      <c r="R238" s="88"/>
      <c r="S238" s="88"/>
      <c r="T238" s="89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4" t="s">
        <v>201</v>
      </c>
      <c r="AU238" s="14" t="s">
        <v>82</v>
      </c>
    </row>
    <row r="239" s="2" customFormat="1" ht="24.15" customHeight="1">
      <c r="A239" s="35"/>
      <c r="B239" s="36"/>
      <c r="C239" s="208" t="s">
        <v>330</v>
      </c>
      <c r="D239" s="208" t="s">
        <v>122</v>
      </c>
      <c r="E239" s="209" t="s">
        <v>331</v>
      </c>
      <c r="F239" s="210" t="s">
        <v>332</v>
      </c>
      <c r="G239" s="211" t="s">
        <v>125</v>
      </c>
      <c r="H239" s="212">
        <v>2</v>
      </c>
      <c r="I239" s="213"/>
      <c r="J239" s="214">
        <f>ROUND(I239*H239,2)</f>
        <v>0</v>
      </c>
      <c r="K239" s="210" t="s">
        <v>174</v>
      </c>
      <c r="L239" s="41"/>
      <c r="M239" s="215" t="s">
        <v>1</v>
      </c>
      <c r="N239" s="216" t="s">
        <v>40</v>
      </c>
      <c r="O239" s="88"/>
      <c r="P239" s="217">
        <f>O239*H239</f>
        <v>0</v>
      </c>
      <c r="Q239" s="217">
        <v>0</v>
      </c>
      <c r="R239" s="217">
        <f>Q239*H239</f>
        <v>0</v>
      </c>
      <c r="S239" s="217">
        <v>0</v>
      </c>
      <c r="T239" s="218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19" t="s">
        <v>126</v>
      </c>
      <c r="AT239" s="219" t="s">
        <v>122</v>
      </c>
      <c r="AU239" s="219" t="s">
        <v>82</v>
      </c>
      <c r="AY239" s="14" t="s">
        <v>119</v>
      </c>
      <c r="BE239" s="220">
        <f>IF(N239="základní",J239,0)</f>
        <v>0</v>
      </c>
      <c r="BF239" s="220">
        <f>IF(N239="snížená",J239,0)</f>
        <v>0</v>
      </c>
      <c r="BG239" s="220">
        <f>IF(N239="zákl. přenesená",J239,0)</f>
        <v>0</v>
      </c>
      <c r="BH239" s="220">
        <f>IF(N239="sníž. přenesená",J239,0)</f>
        <v>0</v>
      </c>
      <c r="BI239" s="220">
        <f>IF(N239="nulová",J239,0)</f>
        <v>0</v>
      </c>
      <c r="BJ239" s="14" t="s">
        <v>80</v>
      </c>
      <c r="BK239" s="220">
        <f>ROUND(I239*H239,2)</f>
        <v>0</v>
      </c>
      <c r="BL239" s="14" t="s">
        <v>126</v>
      </c>
      <c r="BM239" s="219" t="s">
        <v>333</v>
      </c>
    </row>
    <row r="240" s="2" customFormat="1">
      <c r="A240" s="35"/>
      <c r="B240" s="36"/>
      <c r="C240" s="37"/>
      <c r="D240" s="221" t="s">
        <v>128</v>
      </c>
      <c r="E240" s="37"/>
      <c r="F240" s="222" t="s">
        <v>334</v>
      </c>
      <c r="G240" s="37"/>
      <c r="H240" s="37"/>
      <c r="I240" s="223"/>
      <c r="J240" s="37"/>
      <c r="K240" s="37"/>
      <c r="L240" s="41"/>
      <c r="M240" s="224"/>
      <c r="N240" s="225"/>
      <c r="O240" s="88"/>
      <c r="P240" s="88"/>
      <c r="Q240" s="88"/>
      <c r="R240" s="88"/>
      <c r="S240" s="88"/>
      <c r="T240" s="89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4" t="s">
        <v>128</v>
      </c>
      <c r="AU240" s="14" t="s">
        <v>82</v>
      </c>
    </row>
    <row r="241" s="2" customFormat="1">
      <c r="A241" s="35"/>
      <c r="B241" s="36"/>
      <c r="C241" s="37"/>
      <c r="D241" s="236" t="s">
        <v>164</v>
      </c>
      <c r="E241" s="37"/>
      <c r="F241" s="237" t="s">
        <v>335</v>
      </c>
      <c r="G241" s="37"/>
      <c r="H241" s="37"/>
      <c r="I241" s="223"/>
      <c r="J241" s="37"/>
      <c r="K241" s="37"/>
      <c r="L241" s="41"/>
      <c r="M241" s="224"/>
      <c r="N241" s="225"/>
      <c r="O241" s="88"/>
      <c r="P241" s="88"/>
      <c r="Q241" s="88"/>
      <c r="R241" s="88"/>
      <c r="S241" s="88"/>
      <c r="T241" s="89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T241" s="14" t="s">
        <v>164</v>
      </c>
      <c r="AU241" s="14" t="s">
        <v>82</v>
      </c>
    </row>
    <row r="242" s="2" customFormat="1" ht="16.5" customHeight="1">
      <c r="A242" s="35"/>
      <c r="B242" s="36"/>
      <c r="C242" s="226" t="s">
        <v>336</v>
      </c>
      <c r="D242" s="226" t="s">
        <v>134</v>
      </c>
      <c r="E242" s="227" t="s">
        <v>337</v>
      </c>
      <c r="F242" s="228" t="s">
        <v>338</v>
      </c>
      <c r="G242" s="229" t="s">
        <v>125</v>
      </c>
      <c r="H242" s="230">
        <v>2</v>
      </c>
      <c r="I242" s="231"/>
      <c r="J242" s="232">
        <f>ROUND(I242*H242,2)</f>
        <v>0</v>
      </c>
      <c r="K242" s="228" t="s">
        <v>1</v>
      </c>
      <c r="L242" s="233"/>
      <c r="M242" s="234" t="s">
        <v>1</v>
      </c>
      <c r="N242" s="235" t="s">
        <v>40</v>
      </c>
      <c r="O242" s="88"/>
      <c r="P242" s="217">
        <f>O242*H242</f>
        <v>0</v>
      </c>
      <c r="Q242" s="217">
        <v>5.0000000000000002E-05</v>
      </c>
      <c r="R242" s="217">
        <f>Q242*H242</f>
        <v>0.00010000000000000001</v>
      </c>
      <c r="S242" s="217">
        <v>0</v>
      </c>
      <c r="T242" s="218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19" t="s">
        <v>137</v>
      </c>
      <c r="AT242" s="219" t="s">
        <v>134</v>
      </c>
      <c r="AU242" s="219" t="s">
        <v>82</v>
      </c>
      <c r="AY242" s="14" t="s">
        <v>119</v>
      </c>
      <c r="BE242" s="220">
        <f>IF(N242="základní",J242,0)</f>
        <v>0</v>
      </c>
      <c r="BF242" s="220">
        <f>IF(N242="snížená",J242,0)</f>
        <v>0</v>
      </c>
      <c r="BG242" s="220">
        <f>IF(N242="zákl. přenesená",J242,0)</f>
        <v>0</v>
      </c>
      <c r="BH242" s="220">
        <f>IF(N242="sníž. přenesená",J242,0)</f>
        <v>0</v>
      </c>
      <c r="BI242" s="220">
        <f>IF(N242="nulová",J242,0)</f>
        <v>0</v>
      </c>
      <c r="BJ242" s="14" t="s">
        <v>80</v>
      </c>
      <c r="BK242" s="220">
        <f>ROUND(I242*H242,2)</f>
        <v>0</v>
      </c>
      <c r="BL242" s="14" t="s">
        <v>126</v>
      </c>
      <c r="BM242" s="219" t="s">
        <v>339</v>
      </c>
    </row>
    <row r="243" s="2" customFormat="1">
      <c r="A243" s="35"/>
      <c r="B243" s="36"/>
      <c r="C243" s="37"/>
      <c r="D243" s="221" t="s">
        <v>128</v>
      </c>
      <c r="E243" s="37"/>
      <c r="F243" s="222" t="s">
        <v>338</v>
      </c>
      <c r="G243" s="37"/>
      <c r="H243" s="37"/>
      <c r="I243" s="223"/>
      <c r="J243" s="37"/>
      <c r="K243" s="37"/>
      <c r="L243" s="41"/>
      <c r="M243" s="224"/>
      <c r="N243" s="225"/>
      <c r="O243" s="88"/>
      <c r="P243" s="88"/>
      <c r="Q243" s="88"/>
      <c r="R243" s="88"/>
      <c r="S243" s="88"/>
      <c r="T243" s="89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T243" s="14" t="s">
        <v>128</v>
      </c>
      <c r="AU243" s="14" t="s">
        <v>82</v>
      </c>
    </row>
    <row r="244" s="2" customFormat="1" ht="16.5" customHeight="1">
      <c r="A244" s="35"/>
      <c r="B244" s="36"/>
      <c r="C244" s="226" t="s">
        <v>340</v>
      </c>
      <c r="D244" s="226" t="s">
        <v>134</v>
      </c>
      <c r="E244" s="227" t="s">
        <v>341</v>
      </c>
      <c r="F244" s="228" t="s">
        <v>342</v>
      </c>
      <c r="G244" s="229" t="s">
        <v>125</v>
      </c>
      <c r="H244" s="230">
        <v>2</v>
      </c>
      <c r="I244" s="231"/>
      <c r="J244" s="232">
        <f>ROUND(I244*H244,2)</f>
        <v>0</v>
      </c>
      <c r="K244" s="228" t="s">
        <v>1</v>
      </c>
      <c r="L244" s="233"/>
      <c r="M244" s="234" t="s">
        <v>1</v>
      </c>
      <c r="N244" s="235" t="s">
        <v>40</v>
      </c>
      <c r="O244" s="88"/>
      <c r="P244" s="217">
        <f>O244*H244</f>
        <v>0</v>
      </c>
      <c r="Q244" s="217">
        <v>3.0000000000000001E-05</v>
      </c>
      <c r="R244" s="217">
        <f>Q244*H244</f>
        <v>6.0000000000000002E-05</v>
      </c>
      <c r="S244" s="217">
        <v>0</v>
      </c>
      <c r="T244" s="218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19" t="s">
        <v>137</v>
      </c>
      <c r="AT244" s="219" t="s">
        <v>134</v>
      </c>
      <c r="AU244" s="219" t="s">
        <v>82</v>
      </c>
      <c r="AY244" s="14" t="s">
        <v>119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14" t="s">
        <v>80</v>
      </c>
      <c r="BK244" s="220">
        <f>ROUND(I244*H244,2)</f>
        <v>0</v>
      </c>
      <c r="BL244" s="14" t="s">
        <v>126</v>
      </c>
      <c r="BM244" s="219" t="s">
        <v>343</v>
      </c>
    </row>
    <row r="245" s="2" customFormat="1">
      <c r="A245" s="35"/>
      <c r="B245" s="36"/>
      <c r="C245" s="37"/>
      <c r="D245" s="221" t="s">
        <v>128</v>
      </c>
      <c r="E245" s="37"/>
      <c r="F245" s="222" t="s">
        <v>342</v>
      </c>
      <c r="G245" s="37"/>
      <c r="H245" s="37"/>
      <c r="I245" s="223"/>
      <c r="J245" s="37"/>
      <c r="K245" s="37"/>
      <c r="L245" s="41"/>
      <c r="M245" s="224"/>
      <c r="N245" s="225"/>
      <c r="O245" s="88"/>
      <c r="P245" s="88"/>
      <c r="Q245" s="88"/>
      <c r="R245" s="88"/>
      <c r="S245" s="88"/>
      <c r="T245" s="89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4" t="s">
        <v>128</v>
      </c>
      <c r="AU245" s="14" t="s">
        <v>82</v>
      </c>
    </row>
    <row r="246" s="2" customFormat="1">
      <c r="A246" s="35"/>
      <c r="B246" s="36"/>
      <c r="C246" s="37"/>
      <c r="D246" s="221" t="s">
        <v>201</v>
      </c>
      <c r="E246" s="37"/>
      <c r="F246" s="238" t="s">
        <v>325</v>
      </c>
      <c r="G246" s="37"/>
      <c r="H246" s="37"/>
      <c r="I246" s="223"/>
      <c r="J246" s="37"/>
      <c r="K246" s="37"/>
      <c r="L246" s="41"/>
      <c r="M246" s="224"/>
      <c r="N246" s="225"/>
      <c r="O246" s="88"/>
      <c r="P246" s="88"/>
      <c r="Q246" s="88"/>
      <c r="R246" s="88"/>
      <c r="S246" s="88"/>
      <c r="T246" s="89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4" t="s">
        <v>201</v>
      </c>
      <c r="AU246" s="14" t="s">
        <v>82</v>
      </c>
    </row>
    <row r="247" s="2" customFormat="1" ht="16.5" customHeight="1">
      <c r="A247" s="35"/>
      <c r="B247" s="36"/>
      <c r="C247" s="226" t="s">
        <v>344</v>
      </c>
      <c r="D247" s="226" t="s">
        <v>134</v>
      </c>
      <c r="E247" s="227" t="s">
        <v>327</v>
      </c>
      <c r="F247" s="228" t="s">
        <v>328</v>
      </c>
      <c r="G247" s="229" t="s">
        <v>125</v>
      </c>
      <c r="H247" s="230">
        <v>2</v>
      </c>
      <c r="I247" s="231"/>
      <c r="J247" s="232">
        <f>ROUND(I247*H247,2)</f>
        <v>0</v>
      </c>
      <c r="K247" s="228" t="s">
        <v>1</v>
      </c>
      <c r="L247" s="233"/>
      <c r="M247" s="234" t="s">
        <v>1</v>
      </c>
      <c r="N247" s="235" t="s">
        <v>40</v>
      </c>
      <c r="O247" s="88"/>
      <c r="P247" s="217">
        <f>O247*H247</f>
        <v>0</v>
      </c>
      <c r="Q247" s="217">
        <v>1.0000000000000001E-05</v>
      </c>
      <c r="R247" s="217">
        <f>Q247*H247</f>
        <v>2.0000000000000002E-05</v>
      </c>
      <c r="S247" s="217">
        <v>0</v>
      </c>
      <c r="T247" s="218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19" t="s">
        <v>137</v>
      </c>
      <c r="AT247" s="219" t="s">
        <v>134</v>
      </c>
      <c r="AU247" s="219" t="s">
        <v>82</v>
      </c>
      <c r="AY247" s="14" t="s">
        <v>119</v>
      </c>
      <c r="BE247" s="220">
        <f>IF(N247="základní",J247,0)</f>
        <v>0</v>
      </c>
      <c r="BF247" s="220">
        <f>IF(N247="snížená",J247,0)</f>
        <v>0</v>
      </c>
      <c r="BG247" s="220">
        <f>IF(N247="zákl. přenesená",J247,0)</f>
        <v>0</v>
      </c>
      <c r="BH247" s="220">
        <f>IF(N247="sníž. přenesená",J247,0)</f>
        <v>0</v>
      </c>
      <c r="BI247" s="220">
        <f>IF(N247="nulová",J247,0)</f>
        <v>0</v>
      </c>
      <c r="BJ247" s="14" t="s">
        <v>80</v>
      </c>
      <c r="BK247" s="220">
        <f>ROUND(I247*H247,2)</f>
        <v>0</v>
      </c>
      <c r="BL247" s="14" t="s">
        <v>126</v>
      </c>
      <c r="BM247" s="219" t="s">
        <v>345</v>
      </c>
    </row>
    <row r="248" s="2" customFormat="1">
      <c r="A248" s="35"/>
      <c r="B248" s="36"/>
      <c r="C248" s="37"/>
      <c r="D248" s="221" t="s">
        <v>128</v>
      </c>
      <c r="E248" s="37"/>
      <c r="F248" s="222" t="s">
        <v>328</v>
      </c>
      <c r="G248" s="37"/>
      <c r="H248" s="37"/>
      <c r="I248" s="223"/>
      <c r="J248" s="37"/>
      <c r="K248" s="37"/>
      <c r="L248" s="41"/>
      <c r="M248" s="224"/>
      <c r="N248" s="225"/>
      <c r="O248" s="88"/>
      <c r="P248" s="88"/>
      <c r="Q248" s="88"/>
      <c r="R248" s="88"/>
      <c r="S248" s="88"/>
      <c r="T248" s="89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T248" s="14" t="s">
        <v>128</v>
      </c>
      <c r="AU248" s="14" t="s">
        <v>82</v>
      </c>
    </row>
    <row r="249" s="2" customFormat="1">
      <c r="A249" s="35"/>
      <c r="B249" s="36"/>
      <c r="C249" s="37"/>
      <c r="D249" s="221" t="s">
        <v>201</v>
      </c>
      <c r="E249" s="37"/>
      <c r="F249" s="238" t="s">
        <v>325</v>
      </c>
      <c r="G249" s="37"/>
      <c r="H249" s="37"/>
      <c r="I249" s="223"/>
      <c r="J249" s="37"/>
      <c r="K249" s="37"/>
      <c r="L249" s="41"/>
      <c r="M249" s="224"/>
      <c r="N249" s="225"/>
      <c r="O249" s="88"/>
      <c r="P249" s="88"/>
      <c r="Q249" s="88"/>
      <c r="R249" s="88"/>
      <c r="S249" s="88"/>
      <c r="T249" s="89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4" t="s">
        <v>201</v>
      </c>
      <c r="AU249" s="14" t="s">
        <v>82</v>
      </c>
    </row>
    <row r="250" s="2" customFormat="1" ht="24.15" customHeight="1">
      <c r="A250" s="35"/>
      <c r="B250" s="36"/>
      <c r="C250" s="208" t="s">
        <v>346</v>
      </c>
      <c r="D250" s="208" t="s">
        <v>122</v>
      </c>
      <c r="E250" s="209" t="s">
        <v>347</v>
      </c>
      <c r="F250" s="210" t="s">
        <v>348</v>
      </c>
      <c r="G250" s="211" t="s">
        <v>125</v>
      </c>
      <c r="H250" s="212">
        <v>1</v>
      </c>
      <c r="I250" s="213"/>
      <c r="J250" s="214">
        <f>ROUND(I250*H250,2)</f>
        <v>0</v>
      </c>
      <c r="K250" s="210" t="s">
        <v>174</v>
      </c>
      <c r="L250" s="41"/>
      <c r="M250" s="215" t="s">
        <v>1</v>
      </c>
      <c r="N250" s="216" t="s">
        <v>40</v>
      </c>
      <c r="O250" s="88"/>
      <c r="P250" s="217">
        <f>O250*H250</f>
        <v>0</v>
      </c>
      <c r="Q250" s="217">
        <v>0</v>
      </c>
      <c r="R250" s="217">
        <f>Q250*H250</f>
        <v>0</v>
      </c>
      <c r="S250" s="217">
        <v>0</v>
      </c>
      <c r="T250" s="218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19" t="s">
        <v>126</v>
      </c>
      <c r="AT250" s="219" t="s">
        <v>122</v>
      </c>
      <c r="AU250" s="219" t="s">
        <v>82</v>
      </c>
      <c r="AY250" s="14" t="s">
        <v>119</v>
      </c>
      <c r="BE250" s="220">
        <f>IF(N250="základní",J250,0)</f>
        <v>0</v>
      </c>
      <c r="BF250" s="220">
        <f>IF(N250="snížená",J250,0)</f>
        <v>0</v>
      </c>
      <c r="BG250" s="220">
        <f>IF(N250="zákl. přenesená",J250,0)</f>
        <v>0</v>
      </c>
      <c r="BH250" s="220">
        <f>IF(N250="sníž. přenesená",J250,0)</f>
        <v>0</v>
      </c>
      <c r="BI250" s="220">
        <f>IF(N250="nulová",J250,0)</f>
        <v>0</v>
      </c>
      <c r="BJ250" s="14" t="s">
        <v>80</v>
      </c>
      <c r="BK250" s="220">
        <f>ROUND(I250*H250,2)</f>
        <v>0</v>
      </c>
      <c r="BL250" s="14" t="s">
        <v>126</v>
      </c>
      <c r="BM250" s="219" t="s">
        <v>349</v>
      </c>
    </row>
    <row r="251" s="2" customFormat="1">
      <c r="A251" s="35"/>
      <c r="B251" s="36"/>
      <c r="C251" s="37"/>
      <c r="D251" s="221" t="s">
        <v>128</v>
      </c>
      <c r="E251" s="37"/>
      <c r="F251" s="222" t="s">
        <v>350</v>
      </c>
      <c r="G251" s="37"/>
      <c r="H251" s="37"/>
      <c r="I251" s="223"/>
      <c r="J251" s="37"/>
      <c r="K251" s="37"/>
      <c r="L251" s="41"/>
      <c r="M251" s="224"/>
      <c r="N251" s="225"/>
      <c r="O251" s="88"/>
      <c r="P251" s="88"/>
      <c r="Q251" s="88"/>
      <c r="R251" s="88"/>
      <c r="S251" s="88"/>
      <c r="T251" s="89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T251" s="14" t="s">
        <v>128</v>
      </c>
      <c r="AU251" s="14" t="s">
        <v>82</v>
      </c>
    </row>
    <row r="252" s="2" customFormat="1">
      <c r="A252" s="35"/>
      <c r="B252" s="36"/>
      <c r="C252" s="37"/>
      <c r="D252" s="236" t="s">
        <v>164</v>
      </c>
      <c r="E252" s="37"/>
      <c r="F252" s="237" t="s">
        <v>351</v>
      </c>
      <c r="G252" s="37"/>
      <c r="H252" s="37"/>
      <c r="I252" s="223"/>
      <c r="J252" s="37"/>
      <c r="K252" s="37"/>
      <c r="L252" s="41"/>
      <c r="M252" s="224"/>
      <c r="N252" s="225"/>
      <c r="O252" s="88"/>
      <c r="P252" s="88"/>
      <c r="Q252" s="88"/>
      <c r="R252" s="88"/>
      <c r="S252" s="88"/>
      <c r="T252" s="89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4" t="s">
        <v>164</v>
      </c>
      <c r="AU252" s="14" t="s">
        <v>82</v>
      </c>
    </row>
    <row r="253" s="2" customFormat="1" ht="16.5" customHeight="1">
      <c r="A253" s="35"/>
      <c r="B253" s="36"/>
      <c r="C253" s="226" t="s">
        <v>352</v>
      </c>
      <c r="D253" s="226" t="s">
        <v>134</v>
      </c>
      <c r="E253" s="227" t="s">
        <v>353</v>
      </c>
      <c r="F253" s="228" t="s">
        <v>354</v>
      </c>
      <c r="G253" s="229" t="s">
        <v>125</v>
      </c>
      <c r="H253" s="230">
        <v>1</v>
      </c>
      <c r="I253" s="231"/>
      <c r="J253" s="232">
        <f>ROUND(I253*H253,2)</f>
        <v>0</v>
      </c>
      <c r="K253" s="228" t="s">
        <v>1</v>
      </c>
      <c r="L253" s="233"/>
      <c r="M253" s="234" t="s">
        <v>1</v>
      </c>
      <c r="N253" s="235" t="s">
        <v>40</v>
      </c>
      <c r="O253" s="88"/>
      <c r="P253" s="217">
        <f>O253*H253</f>
        <v>0</v>
      </c>
      <c r="Q253" s="217">
        <v>5.0000000000000002E-05</v>
      </c>
      <c r="R253" s="217">
        <f>Q253*H253</f>
        <v>5.0000000000000002E-05</v>
      </c>
      <c r="S253" s="217">
        <v>0</v>
      </c>
      <c r="T253" s="218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19" t="s">
        <v>137</v>
      </c>
      <c r="AT253" s="219" t="s">
        <v>134</v>
      </c>
      <c r="AU253" s="219" t="s">
        <v>82</v>
      </c>
      <c r="AY253" s="14" t="s">
        <v>119</v>
      </c>
      <c r="BE253" s="220">
        <f>IF(N253="základní",J253,0)</f>
        <v>0</v>
      </c>
      <c r="BF253" s="220">
        <f>IF(N253="snížená",J253,0)</f>
        <v>0</v>
      </c>
      <c r="BG253" s="220">
        <f>IF(N253="zákl. přenesená",J253,0)</f>
        <v>0</v>
      </c>
      <c r="BH253" s="220">
        <f>IF(N253="sníž. přenesená",J253,0)</f>
        <v>0</v>
      </c>
      <c r="BI253" s="220">
        <f>IF(N253="nulová",J253,0)</f>
        <v>0</v>
      </c>
      <c r="BJ253" s="14" t="s">
        <v>80</v>
      </c>
      <c r="BK253" s="220">
        <f>ROUND(I253*H253,2)</f>
        <v>0</v>
      </c>
      <c r="BL253" s="14" t="s">
        <v>126</v>
      </c>
      <c r="BM253" s="219" t="s">
        <v>355</v>
      </c>
    </row>
    <row r="254" s="2" customFormat="1">
      <c r="A254" s="35"/>
      <c r="B254" s="36"/>
      <c r="C254" s="37"/>
      <c r="D254" s="221" t="s">
        <v>128</v>
      </c>
      <c r="E254" s="37"/>
      <c r="F254" s="222" t="s">
        <v>354</v>
      </c>
      <c r="G254" s="37"/>
      <c r="H254" s="37"/>
      <c r="I254" s="223"/>
      <c r="J254" s="37"/>
      <c r="K254" s="37"/>
      <c r="L254" s="41"/>
      <c r="M254" s="224"/>
      <c r="N254" s="225"/>
      <c r="O254" s="88"/>
      <c r="P254" s="88"/>
      <c r="Q254" s="88"/>
      <c r="R254" s="88"/>
      <c r="S254" s="88"/>
      <c r="T254" s="89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T254" s="14" t="s">
        <v>128</v>
      </c>
      <c r="AU254" s="14" t="s">
        <v>82</v>
      </c>
    </row>
    <row r="255" s="2" customFormat="1" ht="16.5" customHeight="1">
      <c r="A255" s="35"/>
      <c r="B255" s="36"/>
      <c r="C255" s="226" t="s">
        <v>356</v>
      </c>
      <c r="D255" s="226" t="s">
        <v>134</v>
      </c>
      <c r="E255" s="227" t="s">
        <v>341</v>
      </c>
      <c r="F255" s="228" t="s">
        <v>342</v>
      </c>
      <c r="G255" s="229" t="s">
        <v>125</v>
      </c>
      <c r="H255" s="230">
        <v>1</v>
      </c>
      <c r="I255" s="231"/>
      <c r="J255" s="232">
        <f>ROUND(I255*H255,2)</f>
        <v>0</v>
      </c>
      <c r="K255" s="228" t="s">
        <v>1</v>
      </c>
      <c r="L255" s="233"/>
      <c r="M255" s="234" t="s">
        <v>1</v>
      </c>
      <c r="N255" s="235" t="s">
        <v>40</v>
      </c>
      <c r="O255" s="88"/>
      <c r="P255" s="217">
        <f>O255*H255</f>
        <v>0</v>
      </c>
      <c r="Q255" s="217">
        <v>3.0000000000000001E-05</v>
      </c>
      <c r="R255" s="217">
        <f>Q255*H255</f>
        <v>3.0000000000000001E-05</v>
      </c>
      <c r="S255" s="217">
        <v>0</v>
      </c>
      <c r="T255" s="218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19" t="s">
        <v>137</v>
      </c>
      <c r="AT255" s="219" t="s">
        <v>134</v>
      </c>
      <c r="AU255" s="219" t="s">
        <v>82</v>
      </c>
      <c r="AY255" s="14" t="s">
        <v>119</v>
      </c>
      <c r="BE255" s="220">
        <f>IF(N255="základní",J255,0)</f>
        <v>0</v>
      </c>
      <c r="BF255" s="220">
        <f>IF(N255="snížená",J255,0)</f>
        <v>0</v>
      </c>
      <c r="BG255" s="220">
        <f>IF(N255="zákl. přenesená",J255,0)</f>
        <v>0</v>
      </c>
      <c r="BH255" s="220">
        <f>IF(N255="sníž. přenesená",J255,0)</f>
        <v>0</v>
      </c>
      <c r="BI255" s="220">
        <f>IF(N255="nulová",J255,0)</f>
        <v>0</v>
      </c>
      <c r="BJ255" s="14" t="s">
        <v>80</v>
      </c>
      <c r="BK255" s="220">
        <f>ROUND(I255*H255,2)</f>
        <v>0</v>
      </c>
      <c r="BL255" s="14" t="s">
        <v>126</v>
      </c>
      <c r="BM255" s="219" t="s">
        <v>357</v>
      </c>
    </row>
    <row r="256" s="2" customFormat="1">
      <c r="A256" s="35"/>
      <c r="B256" s="36"/>
      <c r="C256" s="37"/>
      <c r="D256" s="221" t="s">
        <v>128</v>
      </c>
      <c r="E256" s="37"/>
      <c r="F256" s="222" t="s">
        <v>342</v>
      </c>
      <c r="G256" s="37"/>
      <c r="H256" s="37"/>
      <c r="I256" s="223"/>
      <c r="J256" s="37"/>
      <c r="K256" s="37"/>
      <c r="L256" s="41"/>
      <c r="M256" s="224"/>
      <c r="N256" s="225"/>
      <c r="O256" s="88"/>
      <c r="P256" s="88"/>
      <c r="Q256" s="88"/>
      <c r="R256" s="88"/>
      <c r="S256" s="88"/>
      <c r="T256" s="89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T256" s="14" t="s">
        <v>128</v>
      </c>
      <c r="AU256" s="14" t="s">
        <v>82</v>
      </c>
    </row>
    <row r="257" s="2" customFormat="1">
      <c r="A257" s="35"/>
      <c r="B257" s="36"/>
      <c r="C257" s="37"/>
      <c r="D257" s="221" t="s">
        <v>201</v>
      </c>
      <c r="E257" s="37"/>
      <c r="F257" s="238" t="s">
        <v>325</v>
      </c>
      <c r="G257" s="37"/>
      <c r="H257" s="37"/>
      <c r="I257" s="223"/>
      <c r="J257" s="37"/>
      <c r="K257" s="37"/>
      <c r="L257" s="41"/>
      <c r="M257" s="224"/>
      <c r="N257" s="225"/>
      <c r="O257" s="88"/>
      <c r="P257" s="88"/>
      <c r="Q257" s="88"/>
      <c r="R257" s="88"/>
      <c r="S257" s="88"/>
      <c r="T257" s="89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4" t="s">
        <v>201</v>
      </c>
      <c r="AU257" s="14" t="s">
        <v>82</v>
      </c>
    </row>
    <row r="258" s="2" customFormat="1" ht="16.5" customHeight="1">
      <c r="A258" s="35"/>
      <c r="B258" s="36"/>
      <c r="C258" s="226" t="s">
        <v>358</v>
      </c>
      <c r="D258" s="226" t="s">
        <v>134</v>
      </c>
      <c r="E258" s="227" t="s">
        <v>327</v>
      </c>
      <c r="F258" s="228" t="s">
        <v>328</v>
      </c>
      <c r="G258" s="229" t="s">
        <v>125</v>
      </c>
      <c r="H258" s="230">
        <v>1</v>
      </c>
      <c r="I258" s="231"/>
      <c r="J258" s="232">
        <f>ROUND(I258*H258,2)</f>
        <v>0</v>
      </c>
      <c r="K258" s="228" t="s">
        <v>1</v>
      </c>
      <c r="L258" s="233"/>
      <c r="M258" s="234" t="s">
        <v>1</v>
      </c>
      <c r="N258" s="235" t="s">
        <v>40</v>
      </c>
      <c r="O258" s="88"/>
      <c r="P258" s="217">
        <f>O258*H258</f>
        <v>0</v>
      </c>
      <c r="Q258" s="217">
        <v>1.0000000000000001E-05</v>
      </c>
      <c r="R258" s="217">
        <f>Q258*H258</f>
        <v>1.0000000000000001E-05</v>
      </c>
      <c r="S258" s="217">
        <v>0</v>
      </c>
      <c r="T258" s="218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19" t="s">
        <v>137</v>
      </c>
      <c r="AT258" s="219" t="s">
        <v>134</v>
      </c>
      <c r="AU258" s="219" t="s">
        <v>82</v>
      </c>
      <c r="AY258" s="14" t="s">
        <v>119</v>
      </c>
      <c r="BE258" s="220">
        <f>IF(N258="základní",J258,0)</f>
        <v>0</v>
      </c>
      <c r="BF258" s="220">
        <f>IF(N258="snížená",J258,0)</f>
        <v>0</v>
      </c>
      <c r="BG258" s="220">
        <f>IF(N258="zákl. přenesená",J258,0)</f>
        <v>0</v>
      </c>
      <c r="BH258" s="220">
        <f>IF(N258="sníž. přenesená",J258,0)</f>
        <v>0</v>
      </c>
      <c r="BI258" s="220">
        <f>IF(N258="nulová",J258,0)</f>
        <v>0</v>
      </c>
      <c r="BJ258" s="14" t="s">
        <v>80</v>
      </c>
      <c r="BK258" s="220">
        <f>ROUND(I258*H258,2)</f>
        <v>0</v>
      </c>
      <c r="BL258" s="14" t="s">
        <v>126</v>
      </c>
      <c r="BM258" s="219" t="s">
        <v>359</v>
      </c>
    </row>
    <row r="259" s="2" customFormat="1">
      <c r="A259" s="35"/>
      <c r="B259" s="36"/>
      <c r="C259" s="37"/>
      <c r="D259" s="221" t="s">
        <v>128</v>
      </c>
      <c r="E259" s="37"/>
      <c r="F259" s="222" t="s">
        <v>328</v>
      </c>
      <c r="G259" s="37"/>
      <c r="H259" s="37"/>
      <c r="I259" s="223"/>
      <c r="J259" s="37"/>
      <c r="K259" s="37"/>
      <c r="L259" s="41"/>
      <c r="M259" s="224"/>
      <c r="N259" s="225"/>
      <c r="O259" s="88"/>
      <c r="P259" s="88"/>
      <c r="Q259" s="88"/>
      <c r="R259" s="88"/>
      <c r="S259" s="88"/>
      <c r="T259" s="89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T259" s="14" t="s">
        <v>128</v>
      </c>
      <c r="AU259" s="14" t="s">
        <v>82</v>
      </c>
    </row>
    <row r="260" s="2" customFormat="1">
      <c r="A260" s="35"/>
      <c r="B260" s="36"/>
      <c r="C260" s="37"/>
      <c r="D260" s="221" t="s">
        <v>201</v>
      </c>
      <c r="E260" s="37"/>
      <c r="F260" s="238" t="s">
        <v>325</v>
      </c>
      <c r="G260" s="37"/>
      <c r="H260" s="37"/>
      <c r="I260" s="223"/>
      <c r="J260" s="37"/>
      <c r="K260" s="37"/>
      <c r="L260" s="41"/>
      <c r="M260" s="224"/>
      <c r="N260" s="225"/>
      <c r="O260" s="88"/>
      <c r="P260" s="88"/>
      <c r="Q260" s="88"/>
      <c r="R260" s="88"/>
      <c r="S260" s="88"/>
      <c r="T260" s="89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4" t="s">
        <v>201</v>
      </c>
      <c r="AU260" s="14" t="s">
        <v>82</v>
      </c>
    </row>
    <row r="261" s="2" customFormat="1" ht="24.15" customHeight="1">
      <c r="A261" s="35"/>
      <c r="B261" s="36"/>
      <c r="C261" s="208" t="s">
        <v>360</v>
      </c>
      <c r="D261" s="208" t="s">
        <v>122</v>
      </c>
      <c r="E261" s="209" t="s">
        <v>361</v>
      </c>
      <c r="F261" s="210" t="s">
        <v>362</v>
      </c>
      <c r="G261" s="211" t="s">
        <v>125</v>
      </c>
      <c r="H261" s="212">
        <v>1</v>
      </c>
      <c r="I261" s="213"/>
      <c r="J261" s="214">
        <f>ROUND(I261*H261,2)</f>
        <v>0</v>
      </c>
      <c r="K261" s="210" t="s">
        <v>161</v>
      </c>
      <c r="L261" s="41"/>
      <c r="M261" s="215" t="s">
        <v>1</v>
      </c>
      <c r="N261" s="216" t="s">
        <v>40</v>
      </c>
      <c r="O261" s="88"/>
      <c r="P261" s="217">
        <f>O261*H261</f>
        <v>0</v>
      </c>
      <c r="Q261" s="217">
        <v>0</v>
      </c>
      <c r="R261" s="217">
        <f>Q261*H261</f>
        <v>0</v>
      </c>
      <c r="S261" s="217">
        <v>0</v>
      </c>
      <c r="T261" s="218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19" t="s">
        <v>126</v>
      </c>
      <c r="AT261" s="219" t="s">
        <v>122</v>
      </c>
      <c r="AU261" s="219" t="s">
        <v>82</v>
      </c>
      <c r="AY261" s="14" t="s">
        <v>119</v>
      </c>
      <c r="BE261" s="220">
        <f>IF(N261="základní",J261,0)</f>
        <v>0</v>
      </c>
      <c r="BF261" s="220">
        <f>IF(N261="snížená",J261,0)</f>
        <v>0</v>
      </c>
      <c r="BG261" s="220">
        <f>IF(N261="zákl. přenesená",J261,0)</f>
        <v>0</v>
      </c>
      <c r="BH261" s="220">
        <f>IF(N261="sníž. přenesená",J261,0)</f>
        <v>0</v>
      </c>
      <c r="BI261" s="220">
        <f>IF(N261="nulová",J261,0)</f>
        <v>0</v>
      </c>
      <c r="BJ261" s="14" t="s">
        <v>80</v>
      </c>
      <c r="BK261" s="220">
        <f>ROUND(I261*H261,2)</f>
        <v>0</v>
      </c>
      <c r="BL261" s="14" t="s">
        <v>126</v>
      </c>
      <c r="BM261" s="219" t="s">
        <v>363</v>
      </c>
    </row>
    <row r="262" s="2" customFormat="1">
      <c r="A262" s="35"/>
      <c r="B262" s="36"/>
      <c r="C262" s="37"/>
      <c r="D262" s="221" t="s">
        <v>128</v>
      </c>
      <c r="E262" s="37"/>
      <c r="F262" s="222" t="s">
        <v>364</v>
      </c>
      <c r="G262" s="37"/>
      <c r="H262" s="37"/>
      <c r="I262" s="223"/>
      <c r="J262" s="37"/>
      <c r="K262" s="37"/>
      <c r="L262" s="41"/>
      <c r="M262" s="224"/>
      <c r="N262" s="225"/>
      <c r="O262" s="88"/>
      <c r="P262" s="88"/>
      <c r="Q262" s="88"/>
      <c r="R262" s="88"/>
      <c r="S262" s="88"/>
      <c r="T262" s="89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T262" s="14" t="s">
        <v>128</v>
      </c>
      <c r="AU262" s="14" t="s">
        <v>82</v>
      </c>
    </row>
    <row r="263" s="2" customFormat="1">
      <c r="A263" s="35"/>
      <c r="B263" s="36"/>
      <c r="C263" s="37"/>
      <c r="D263" s="236" t="s">
        <v>164</v>
      </c>
      <c r="E263" s="37"/>
      <c r="F263" s="237" t="s">
        <v>365</v>
      </c>
      <c r="G263" s="37"/>
      <c r="H263" s="37"/>
      <c r="I263" s="223"/>
      <c r="J263" s="37"/>
      <c r="K263" s="37"/>
      <c r="L263" s="41"/>
      <c r="M263" s="224"/>
      <c r="N263" s="225"/>
      <c r="O263" s="88"/>
      <c r="P263" s="88"/>
      <c r="Q263" s="88"/>
      <c r="R263" s="88"/>
      <c r="S263" s="88"/>
      <c r="T263" s="89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T263" s="14" t="s">
        <v>164</v>
      </c>
      <c r="AU263" s="14" t="s">
        <v>82</v>
      </c>
    </row>
    <row r="264" s="2" customFormat="1" ht="24.15" customHeight="1">
      <c r="A264" s="35"/>
      <c r="B264" s="36"/>
      <c r="C264" s="226" t="s">
        <v>366</v>
      </c>
      <c r="D264" s="226" t="s">
        <v>134</v>
      </c>
      <c r="E264" s="227" t="s">
        <v>367</v>
      </c>
      <c r="F264" s="228" t="s">
        <v>368</v>
      </c>
      <c r="G264" s="229" t="s">
        <v>125</v>
      </c>
      <c r="H264" s="230">
        <v>1</v>
      </c>
      <c r="I264" s="231"/>
      <c r="J264" s="232">
        <f>ROUND(I264*H264,2)</f>
        <v>0</v>
      </c>
      <c r="K264" s="228" t="s">
        <v>150</v>
      </c>
      <c r="L264" s="233"/>
      <c r="M264" s="234" t="s">
        <v>1</v>
      </c>
      <c r="N264" s="235" t="s">
        <v>40</v>
      </c>
      <c r="O264" s="88"/>
      <c r="P264" s="217">
        <f>O264*H264</f>
        <v>0</v>
      </c>
      <c r="Q264" s="217">
        <v>0.00038999999999999999</v>
      </c>
      <c r="R264" s="217">
        <f>Q264*H264</f>
        <v>0.00038999999999999999</v>
      </c>
      <c r="S264" s="217">
        <v>0</v>
      </c>
      <c r="T264" s="218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19" t="s">
        <v>137</v>
      </c>
      <c r="AT264" s="219" t="s">
        <v>134</v>
      </c>
      <c r="AU264" s="219" t="s">
        <v>82</v>
      </c>
      <c r="AY264" s="14" t="s">
        <v>119</v>
      </c>
      <c r="BE264" s="220">
        <f>IF(N264="základní",J264,0)</f>
        <v>0</v>
      </c>
      <c r="BF264" s="220">
        <f>IF(N264="snížená",J264,0)</f>
        <v>0</v>
      </c>
      <c r="BG264" s="220">
        <f>IF(N264="zákl. přenesená",J264,0)</f>
        <v>0</v>
      </c>
      <c r="BH264" s="220">
        <f>IF(N264="sníž. přenesená",J264,0)</f>
        <v>0</v>
      </c>
      <c r="BI264" s="220">
        <f>IF(N264="nulová",J264,0)</f>
        <v>0</v>
      </c>
      <c r="BJ264" s="14" t="s">
        <v>80</v>
      </c>
      <c r="BK264" s="220">
        <f>ROUND(I264*H264,2)</f>
        <v>0</v>
      </c>
      <c r="BL264" s="14" t="s">
        <v>126</v>
      </c>
      <c r="BM264" s="219" t="s">
        <v>369</v>
      </c>
    </row>
    <row r="265" s="2" customFormat="1">
      <c r="A265" s="35"/>
      <c r="B265" s="36"/>
      <c r="C265" s="37"/>
      <c r="D265" s="221" t="s">
        <v>128</v>
      </c>
      <c r="E265" s="37"/>
      <c r="F265" s="222" t="s">
        <v>368</v>
      </c>
      <c r="G265" s="37"/>
      <c r="H265" s="37"/>
      <c r="I265" s="223"/>
      <c r="J265" s="37"/>
      <c r="K265" s="37"/>
      <c r="L265" s="41"/>
      <c r="M265" s="224"/>
      <c r="N265" s="225"/>
      <c r="O265" s="88"/>
      <c r="P265" s="88"/>
      <c r="Q265" s="88"/>
      <c r="R265" s="88"/>
      <c r="S265" s="88"/>
      <c r="T265" s="89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4" t="s">
        <v>128</v>
      </c>
      <c r="AU265" s="14" t="s">
        <v>82</v>
      </c>
    </row>
    <row r="266" s="2" customFormat="1" ht="21.75" customHeight="1">
      <c r="A266" s="35"/>
      <c r="B266" s="36"/>
      <c r="C266" s="226" t="s">
        <v>370</v>
      </c>
      <c r="D266" s="226" t="s">
        <v>134</v>
      </c>
      <c r="E266" s="227" t="s">
        <v>371</v>
      </c>
      <c r="F266" s="228" t="s">
        <v>372</v>
      </c>
      <c r="G266" s="229" t="s">
        <v>125</v>
      </c>
      <c r="H266" s="230">
        <v>1</v>
      </c>
      <c r="I266" s="231"/>
      <c r="J266" s="232">
        <f>ROUND(I266*H266,2)</f>
        <v>0</v>
      </c>
      <c r="K266" s="228" t="s">
        <v>161</v>
      </c>
      <c r="L266" s="233"/>
      <c r="M266" s="234" t="s">
        <v>1</v>
      </c>
      <c r="N266" s="235" t="s">
        <v>40</v>
      </c>
      <c r="O266" s="88"/>
      <c r="P266" s="217">
        <f>O266*H266</f>
        <v>0</v>
      </c>
      <c r="Q266" s="217">
        <v>1.0000000000000001E-05</v>
      </c>
      <c r="R266" s="217">
        <f>Q266*H266</f>
        <v>1.0000000000000001E-05</v>
      </c>
      <c r="S266" s="217">
        <v>0</v>
      </c>
      <c r="T266" s="218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19" t="s">
        <v>137</v>
      </c>
      <c r="AT266" s="219" t="s">
        <v>134</v>
      </c>
      <c r="AU266" s="219" t="s">
        <v>82</v>
      </c>
      <c r="AY266" s="14" t="s">
        <v>119</v>
      </c>
      <c r="BE266" s="220">
        <f>IF(N266="základní",J266,0)</f>
        <v>0</v>
      </c>
      <c r="BF266" s="220">
        <f>IF(N266="snížená",J266,0)</f>
        <v>0</v>
      </c>
      <c r="BG266" s="220">
        <f>IF(N266="zákl. přenesená",J266,0)</f>
        <v>0</v>
      </c>
      <c r="BH266" s="220">
        <f>IF(N266="sníž. přenesená",J266,0)</f>
        <v>0</v>
      </c>
      <c r="BI266" s="220">
        <f>IF(N266="nulová",J266,0)</f>
        <v>0</v>
      </c>
      <c r="BJ266" s="14" t="s">
        <v>80</v>
      </c>
      <c r="BK266" s="220">
        <f>ROUND(I266*H266,2)</f>
        <v>0</v>
      </c>
      <c r="BL266" s="14" t="s">
        <v>126</v>
      </c>
      <c r="BM266" s="219" t="s">
        <v>373</v>
      </c>
    </row>
    <row r="267" s="2" customFormat="1">
      <c r="A267" s="35"/>
      <c r="B267" s="36"/>
      <c r="C267" s="37"/>
      <c r="D267" s="221" t="s">
        <v>128</v>
      </c>
      <c r="E267" s="37"/>
      <c r="F267" s="222" t="s">
        <v>372</v>
      </c>
      <c r="G267" s="37"/>
      <c r="H267" s="37"/>
      <c r="I267" s="223"/>
      <c r="J267" s="37"/>
      <c r="K267" s="37"/>
      <c r="L267" s="41"/>
      <c r="M267" s="224"/>
      <c r="N267" s="225"/>
      <c r="O267" s="88"/>
      <c r="P267" s="88"/>
      <c r="Q267" s="88"/>
      <c r="R267" s="88"/>
      <c r="S267" s="88"/>
      <c r="T267" s="89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T267" s="14" t="s">
        <v>128</v>
      </c>
      <c r="AU267" s="14" t="s">
        <v>82</v>
      </c>
    </row>
    <row r="268" s="2" customFormat="1" ht="16.5" customHeight="1">
      <c r="A268" s="35"/>
      <c r="B268" s="36"/>
      <c r="C268" s="226" t="s">
        <v>374</v>
      </c>
      <c r="D268" s="226" t="s">
        <v>134</v>
      </c>
      <c r="E268" s="227" t="s">
        <v>375</v>
      </c>
      <c r="F268" s="228" t="s">
        <v>376</v>
      </c>
      <c r="G268" s="229" t="s">
        <v>125</v>
      </c>
      <c r="H268" s="230">
        <v>1</v>
      </c>
      <c r="I268" s="231"/>
      <c r="J268" s="232">
        <f>ROUND(I268*H268,2)</f>
        <v>0</v>
      </c>
      <c r="K268" s="228" t="s">
        <v>161</v>
      </c>
      <c r="L268" s="233"/>
      <c r="M268" s="234" t="s">
        <v>1</v>
      </c>
      <c r="N268" s="235" t="s">
        <v>40</v>
      </c>
      <c r="O268" s="88"/>
      <c r="P268" s="217">
        <f>O268*H268</f>
        <v>0</v>
      </c>
      <c r="Q268" s="217">
        <v>8.0000000000000007E-05</v>
      </c>
      <c r="R268" s="217">
        <f>Q268*H268</f>
        <v>8.0000000000000007E-05</v>
      </c>
      <c r="S268" s="217">
        <v>0</v>
      </c>
      <c r="T268" s="218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19" t="s">
        <v>137</v>
      </c>
      <c r="AT268" s="219" t="s">
        <v>134</v>
      </c>
      <c r="AU268" s="219" t="s">
        <v>82</v>
      </c>
      <c r="AY268" s="14" t="s">
        <v>119</v>
      </c>
      <c r="BE268" s="220">
        <f>IF(N268="základní",J268,0)</f>
        <v>0</v>
      </c>
      <c r="BF268" s="220">
        <f>IF(N268="snížená",J268,0)</f>
        <v>0</v>
      </c>
      <c r="BG268" s="220">
        <f>IF(N268="zákl. přenesená",J268,0)</f>
        <v>0</v>
      </c>
      <c r="BH268" s="220">
        <f>IF(N268="sníž. přenesená",J268,0)</f>
        <v>0</v>
      </c>
      <c r="BI268" s="220">
        <f>IF(N268="nulová",J268,0)</f>
        <v>0</v>
      </c>
      <c r="BJ268" s="14" t="s">
        <v>80</v>
      </c>
      <c r="BK268" s="220">
        <f>ROUND(I268*H268,2)</f>
        <v>0</v>
      </c>
      <c r="BL268" s="14" t="s">
        <v>126</v>
      </c>
      <c r="BM268" s="219" t="s">
        <v>377</v>
      </c>
    </row>
    <row r="269" s="2" customFormat="1">
      <c r="A269" s="35"/>
      <c r="B269" s="36"/>
      <c r="C269" s="37"/>
      <c r="D269" s="221" t="s">
        <v>128</v>
      </c>
      <c r="E269" s="37"/>
      <c r="F269" s="222" t="s">
        <v>378</v>
      </c>
      <c r="G269" s="37"/>
      <c r="H269" s="37"/>
      <c r="I269" s="223"/>
      <c r="J269" s="37"/>
      <c r="K269" s="37"/>
      <c r="L269" s="41"/>
      <c r="M269" s="224"/>
      <c r="N269" s="225"/>
      <c r="O269" s="88"/>
      <c r="P269" s="88"/>
      <c r="Q269" s="88"/>
      <c r="R269" s="88"/>
      <c r="S269" s="88"/>
      <c r="T269" s="89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T269" s="14" t="s">
        <v>128</v>
      </c>
      <c r="AU269" s="14" t="s">
        <v>82</v>
      </c>
    </row>
    <row r="270" s="2" customFormat="1" ht="24.15" customHeight="1">
      <c r="A270" s="35"/>
      <c r="B270" s="36"/>
      <c r="C270" s="208" t="s">
        <v>379</v>
      </c>
      <c r="D270" s="208" t="s">
        <v>122</v>
      </c>
      <c r="E270" s="209" t="s">
        <v>380</v>
      </c>
      <c r="F270" s="210" t="s">
        <v>381</v>
      </c>
      <c r="G270" s="211" t="s">
        <v>125</v>
      </c>
      <c r="H270" s="212">
        <v>15</v>
      </c>
      <c r="I270" s="213"/>
      <c r="J270" s="214">
        <f>ROUND(I270*H270,2)</f>
        <v>0</v>
      </c>
      <c r="K270" s="210" t="s">
        <v>174</v>
      </c>
      <c r="L270" s="41"/>
      <c r="M270" s="215" t="s">
        <v>1</v>
      </c>
      <c r="N270" s="216" t="s">
        <v>40</v>
      </c>
      <c r="O270" s="88"/>
      <c r="P270" s="217">
        <f>O270*H270</f>
        <v>0</v>
      </c>
      <c r="Q270" s="217">
        <v>0</v>
      </c>
      <c r="R270" s="217">
        <f>Q270*H270</f>
        <v>0</v>
      </c>
      <c r="S270" s="217">
        <v>0</v>
      </c>
      <c r="T270" s="218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19" t="s">
        <v>126</v>
      </c>
      <c r="AT270" s="219" t="s">
        <v>122</v>
      </c>
      <c r="AU270" s="219" t="s">
        <v>82</v>
      </c>
      <c r="AY270" s="14" t="s">
        <v>119</v>
      </c>
      <c r="BE270" s="220">
        <f>IF(N270="základní",J270,0)</f>
        <v>0</v>
      </c>
      <c r="BF270" s="220">
        <f>IF(N270="snížená",J270,0)</f>
        <v>0</v>
      </c>
      <c r="BG270" s="220">
        <f>IF(N270="zákl. přenesená",J270,0)</f>
        <v>0</v>
      </c>
      <c r="BH270" s="220">
        <f>IF(N270="sníž. přenesená",J270,0)</f>
        <v>0</v>
      </c>
      <c r="BI270" s="220">
        <f>IF(N270="nulová",J270,0)</f>
        <v>0</v>
      </c>
      <c r="BJ270" s="14" t="s">
        <v>80</v>
      </c>
      <c r="BK270" s="220">
        <f>ROUND(I270*H270,2)</f>
        <v>0</v>
      </c>
      <c r="BL270" s="14" t="s">
        <v>126</v>
      </c>
      <c r="BM270" s="219" t="s">
        <v>382</v>
      </c>
    </row>
    <row r="271" s="2" customFormat="1">
      <c r="A271" s="35"/>
      <c r="B271" s="36"/>
      <c r="C271" s="37"/>
      <c r="D271" s="221" t="s">
        <v>128</v>
      </c>
      <c r="E271" s="37"/>
      <c r="F271" s="222" t="s">
        <v>383</v>
      </c>
      <c r="G271" s="37"/>
      <c r="H271" s="37"/>
      <c r="I271" s="223"/>
      <c r="J271" s="37"/>
      <c r="K271" s="37"/>
      <c r="L271" s="41"/>
      <c r="M271" s="224"/>
      <c r="N271" s="225"/>
      <c r="O271" s="88"/>
      <c r="P271" s="88"/>
      <c r="Q271" s="88"/>
      <c r="R271" s="88"/>
      <c r="S271" s="88"/>
      <c r="T271" s="89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T271" s="14" t="s">
        <v>128</v>
      </c>
      <c r="AU271" s="14" t="s">
        <v>82</v>
      </c>
    </row>
    <row r="272" s="2" customFormat="1">
      <c r="A272" s="35"/>
      <c r="B272" s="36"/>
      <c r="C272" s="37"/>
      <c r="D272" s="236" t="s">
        <v>164</v>
      </c>
      <c r="E272" s="37"/>
      <c r="F272" s="237" t="s">
        <v>384</v>
      </c>
      <c r="G272" s="37"/>
      <c r="H272" s="37"/>
      <c r="I272" s="223"/>
      <c r="J272" s="37"/>
      <c r="K272" s="37"/>
      <c r="L272" s="41"/>
      <c r="M272" s="224"/>
      <c r="N272" s="225"/>
      <c r="O272" s="88"/>
      <c r="P272" s="88"/>
      <c r="Q272" s="88"/>
      <c r="R272" s="88"/>
      <c r="S272" s="88"/>
      <c r="T272" s="89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4" t="s">
        <v>164</v>
      </c>
      <c r="AU272" s="14" t="s">
        <v>82</v>
      </c>
    </row>
    <row r="273" s="2" customFormat="1" ht="24.15" customHeight="1">
      <c r="A273" s="35"/>
      <c r="B273" s="36"/>
      <c r="C273" s="226" t="s">
        <v>385</v>
      </c>
      <c r="D273" s="226" t="s">
        <v>134</v>
      </c>
      <c r="E273" s="227" t="s">
        <v>386</v>
      </c>
      <c r="F273" s="228" t="s">
        <v>387</v>
      </c>
      <c r="G273" s="229" t="s">
        <v>125</v>
      </c>
      <c r="H273" s="230">
        <v>15</v>
      </c>
      <c r="I273" s="231"/>
      <c r="J273" s="232">
        <f>ROUND(I273*H273,2)</f>
        <v>0</v>
      </c>
      <c r="K273" s="228" t="s">
        <v>1</v>
      </c>
      <c r="L273" s="233"/>
      <c r="M273" s="234" t="s">
        <v>1</v>
      </c>
      <c r="N273" s="235" t="s">
        <v>40</v>
      </c>
      <c r="O273" s="88"/>
      <c r="P273" s="217">
        <f>O273*H273</f>
        <v>0</v>
      </c>
      <c r="Q273" s="217">
        <v>6.0000000000000002E-05</v>
      </c>
      <c r="R273" s="217">
        <f>Q273*H273</f>
        <v>0.00089999999999999998</v>
      </c>
      <c r="S273" s="217">
        <v>0</v>
      </c>
      <c r="T273" s="218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19" t="s">
        <v>137</v>
      </c>
      <c r="AT273" s="219" t="s">
        <v>134</v>
      </c>
      <c r="AU273" s="219" t="s">
        <v>82</v>
      </c>
      <c r="AY273" s="14" t="s">
        <v>119</v>
      </c>
      <c r="BE273" s="220">
        <f>IF(N273="základní",J273,0)</f>
        <v>0</v>
      </c>
      <c r="BF273" s="220">
        <f>IF(N273="snížená",J273,0)</f>
        <v>0</v>
      </c>
      <c r="BG273" s="220">
        <f>IF(N273="zákl. přenesená",J273,0)</f>
        <v>0</v>
      </c>
      <c r="BH273" s="220">
        <f>IF(N273="sníž. přenesená",J273,0)</f>
        <v>0</v>
      </c>
      <c r="BI273" s="220">
        <f>IF(N273="nulová",J273,0)</f>
        <v>0</v>
      </c>
      <c r="BJ273" s="14" t="s">
        <v>80</v>
      </c>
      <c r="BK273" s="220">
        <f>ROUND(I273*H273,2)</f>
        <v>0</v>
      </c>
      <c r="BL273" s="14" t="s">
        <v>126</v>
      </c>
      <c r="BM273" s="219" t="s">
        <v>388</v>
      </c>
    </row>
    <row r="274" s="2" customFormat="1">
      <c r="A274" s="35"/>
      <c r="B274" s="36"/>
      <c r="C274" s="37"/>
      <c r="D274" s="221" t="s">
        <v>128</v>
      </c>
      <c r="E274" s="37"/>
      <c r="F274" s="222" t="s">
        <v>387</v>
      </c>
      <c r="G274" s="37"/>
      <c r="H274" s="37"/>
      <c r="I274" s="223"/>
      <c r="J274" s="37"/>
      <c r="K274" s="37"/>
      <c r="L274" s="41"/>
      <c r="M274" s="224"/>
      <c r="N274" s="225"/>
      <c r="O274" s="88"/>
      <c r="P274" s="88"/>
      <c r="Q274" s="88"/>
      <c r="R274" s="88"/>
      <c r="S274" s="88"/>
      <c r="T274" s="89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T274" s="14" t="s">
        <v>128</v>
      </c>
      <c r="AU274" s="14" t="s">
        <v>82</v>
      </c>
    </row>
    <row r="275" s="2" customFormat="1">
      <c r="A275" s="35"/>
      <c r="B275" s="36"/>
      <c r="C275" s="37"/>
      <c r="D275" s="221" t="s">
        <v>201</v>
      </c>
      <c r="E275" s="37"/>
      <c r="F275" s="238" t="s">
        <v>325</v>
      </c>
      <c r="G275" s="37"/>
      <c r="H275" s="37"/>
      <c r="I275" s="223"/>
      <c r="J275" s="37"/>
      <c r="K275" s="37"/>
      <c r="L275" s="41"/>
      <c r="M275" s="224"/>
      <c r="N275" s="225"/>
      <c r="O275" s="88"/>
      <c r="P275" s="88"/>
      <c r="Q275" s="88"/>
      <c r="R275" s="88"/>
      <c r="S275" s="88"/>
      <c r="T275" s="89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4" t="s">
        <v>201</v>
      </c>
      <c r="AU275" s="14" t="s">
        <v>82</v>
      </c>
    </row>
    <row r="276" s="2" customFormat="1" ht="16.5" customHeight="1">
      <c r="A276" s="35"/>
      <c r="B276" s="36"/>
      <c r="C276" s="226" t="s">
        <v>389</v>
      </c>
      <c r="D276" s="226" t="s">
        <v>134</v>
      </c>
      <c r="E276" s="227" t="s">
        <v>327</v>
      </c>
      <c r="F276" s="228" t="s">
        <v>328</v>
      </c>
      <c r="G276" s="229" t="s">
        <v>125</v>
      </c>
      <c r="H276" s="230">
        <v>15</v>
      </c>
      <c r="I276" s="231"/>
      <c r="J276" s="232">
        <f>ROUND(I276*H276,2)</f>
        <v>0</v>
      </c>
      <c r="K276" s="228" t="s">
        <v>1</v>
      </c>
      <c r="L276" s="233"/>
      <c r="M276" s="234" t="s">
        <v>1</v>
      </c>
      <c r="N276" s="235" t="s">
        <v>40</v>
      </c>
      <c r="O276" s="88"/>
      <c r="P276" s="217">
        <f>O276*H276</f>
        <v>0</v>
      </c>
      <c r="Q276" s="217">
        <v>1.0000000000000001E-05</v>
      </c>
      <c r="R276" s="217">
        <f>Q276*H276</f>
        <v>0.00015000000000000001</v>
      </c>
      <c r="S276" s="217">
        <v>0</v>
      </c>
      <c r="T276" s="218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19" t="s">
        <v>137</v>
      </c>
      <c r="AT276" s="219" t="s">
        <v>134</v>
      </c>
      <c r="AU276" s="219" t="s">
        <v>82</v>
      </c>
      <c r="AY276" s="14" t="s">
        <v>119</v>
      </c>
      <c r="BE276" s="220">
        <f>IF(N276="základní",J276,0)</f>
        <v>0</v>
      </c>
      <c r="BF276" s="220">
        <f>IF(N276="snížená",J276,0)</f>
        <v>0</v>
      </c>
      <c r="BG276" s="220">
        <f>IF(N276="zákl. přenesená",J276,0)</f>
        <v>0</v>
      </c>
      <c r="BH276" s="220">
        <f>IF(N276="sníž. přenesená",J276,0)</f>
        <v>0</v>
      </c>
      <c r="BI276" s="220">
        <f>IF(N276="nulová",J276,0)</f>
        <v>0</v>
      </c>
      <c r="BJ276" s="14" t="s">
        <v>80</v>
      </c>
      <c r="BK276" s="220">
        <f>ROUND(I276*H276,2)</f>
        <v>0</v>
      </c>
      <c r="BL276" s="14" t="s">
        <v>126</v>
      </c>
      <c r="BM276" s="219" t="s">
        <v>390</v>
      </c>
    </row>
    <row r="277" s="2" customFormat="1">
      <c r="A277" s="35"/>
      <c r="B277" s="36"/>
      <c r="C277" s="37"/>
      <c r="D277" s="221" t="s">
        <v>128</v>
      </c>
      <c r="E277" s="37"/>
      <c r="F277" s="222" t="s">
        <v>328</v>
      </c>
      <c r="G277" s="37"/>
      <c r="H277" s="37"/>
      <c r="I277" s="223"/>
      <c r="J277" s="37"/>
      <c r="K277" s="37"/>
      <c r="L277" s="41"/>
      <c r="M277" s="224"/>
      <c r="N277" s="225"/>
      <c r="O277" s="88"/>
      <c r="P277" s="88"/>
      <c r="Q277" s="88"/>
      <c r="R277" s="88"/>
      <c r="S277" s="88"/>
      <c r="T277" s="89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T277" s="14" t="s">
        <v>128</v>
      </c>
      <c r="AU277" s="14" t="s">
        <v>82</v>
      </c>
    </row>
    <row r="278" s="2" customFormat="1">
      <c r="A278" s="35"/>
      <c r="B278" s="36"/>
      <c r="C278" s="37"/>
      <c r="D278" s="221" t="s">
        <v>201</v>
      </c>
      <c r="E278" s="37"/>
      <c r="F278" s="238" t="s">
        <v>325</v>
      </c>
      <c r="G278" s="37"/>
      <c r="H278" s="37"/>
      <c r="I278" s="223"/>
      <c r="J278" s="37"/>
      <c r="K278" s="37"/>
      <c r="L278" s="41"/>
      <c r="M278" s="224"/>
      <c r="N278" s="225"/>
      <c r="O278" s="88"/>
      <c r="P278" s="88"/>
      <c r="Q278" s="88"/>
      <c r="R278" s="88"/>
      <c r="S278" s="88"/>
      <c r="T278" s="89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4" t="s">
        <v>201</v>
      </c>
      <c r="AU278" s="14" t="s">
        <v>82</v>
      </c>
    </row>
    <row r="279" s="2" customFormat="1" ht="33" customHeight="1">
      <c r="A279" s="35"/>
      <c r="B279" s="36"/>
      <c r="C279" s="208" t="s">
        <v>391</v>
      </c>
      <c r="D279" s="208" t="s">
        <v>122</v>
      </c>
      <c r="E279" s="209" t="s">
        <v>392</v>
      </c>
      <c r="F279" s="210" t="s">
        <v>393</v>
      </c>
      <c r="G279" s="211" t="s">
        <v>125</v>
      </c>
      <c r="H279" s="212">
        <v>17</v>
      </c>
      <c r="I279" s="213"/>
      <c r="J279" s="214">
        <f>ROUND(I279*H279,2)</f>
        <v>0</v>
      </c>
      <c r="K279" s="210" t="s">
        <v>174</v>
      </c>
      <c r="L279" s="41"/>
      <c r="M279" s="215" t="s">
        <v>1</v>
      </c>
      <c r="N279" s="216" t="s">
        <v>40</v>
      </c>
      <c r="O279" s="88"/>
      <c r="P279" s="217">
        <f>O279*H279</f>
        <v>0</v>
      </c>
      <c r="Q279" s="217">
        <v>0</v>
      </c>
      <c r="R279" s="217">
        <f>Q279*H279</f>
        <v>0</v>
      </c>
      <c r="S279" s="217">
        <v>0</v>
      </c>
      <c r="T279" s="218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19" t="s">
        <v>126</v>
      </c>
      <c r="AT279" s="219" t="s">
        <v>122</v>
      </c>
      <c r="AU279" s="219" t="s">
        <v>82</v>
      </c>
      <c r="AY279" s="14" t="s">
        <v>119</v>
      </c>
      <c r="BE279" s="220">
        <f>IF(N279="základní",J279,0)</f>
        <v>0</v>
      </c>
      <c r="BF279" s="220">
        <f>IF(N279="snížená",J279,0)</f>
        <v>0</v>
      </c>
      <c r="BG279" s="220">
        <f>IF(N279="zákl. přenesená",J279,0)</f>
        <v>0</v>
      </c>
      <c r="BH279" s="220">
        <f>IF(N279="sníž. přenesená",J279,0)</f>
        <v>0</v>
      </c>
      <c r="BI279" s="220">
        <f>IF(N279="nulová",J279,0)</f>
        <v>0</v>
      </c>
      <c r="BJ279" s="14" t="s">
        <v>80</v>
      </c>
      <c r="BK279" s="220">
        <f>ROUND(I279*H279,2)</f>
        <v>0</v>
      </c>
      <c r="BL279" s="14" t="s">
        <v>126</v>
      </c>
      <c r="BM279" s="219" t="s">
        <v>394</v>
      </c>
    </row>
    <row r="280" s="2" customFormat="1">
      <c r="A280" s="35"/>
      <c r="B280" s="36"/>
      <c r="C280" s="37"/>
      <c r="D280" s="221" t="s">
        <v>128</v>
      </c>
      <c r="E280" s="37"/>
      <c r="F280" s="222" t="s">
        <v>395</v>
      </c>
      <c r="G280" s="37"/>
      <c r="H280" s="37"/>
      <c r="I280" s="223"/>
      <c r="J280" s="37"/>
      <c r="K280" s="37"/>
      <c r="L280" s="41"/>
      <c r="M280" s="224"/>
      <c r="N280" s="225"/>
      <c r="O280" s="88"/>
      <c r="P280" s="88"/>
      <c r="Q280" s="88"/>
      <c r="R280" s="88"/>
      <c r="S280" s="88"/>
      <c r="T280" s="89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4" t="s">
        <v>128</v>
      </c>
      <c r="AU280" s="14" t="s">
        <v>82</v>
      </c>
    </row>
    <row r="281" s="2" customFormat="1">
      <c r="A281" s="35"/>
      <c r="B281" s="36"/>
      <c r="C281" s="37"/>
      <c r="D281" s="236" t="s">
        <v>164</v>
      </c>
      <c r="E281" s="37"/>
      <c r="F281" s="237" t="s">
        <v>396</v>
      </c>
      <c r="G281" s="37"/>
      <c r="H281" s="37"/>
      <c r="I281" s="223"/>
      <c r="J281" s="37"/>
      <c r="K281" s="37"/>
      <c r="L281" s="41"/>
      <c r="M281" s="224"/>
      <c r="N281" s="225"/>
      <c r="O281" s="88"/>
      <c r="P281" s="88"/>
      <c r="Q281" s="88"/>
      <c r="R281" s="88"/>
      <c r="S281" s="88"/>
      <c r="T281" s="89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T281" s="14" t="s">
        <v>164</v>
      </c>
      <c r="AU281" s="14" t="s">
        <v>82</v>
      </c>
    </row>
    <row r="282" s="2" customFormat="1" ht="24.15" customHeight="1">
      <c r="A282" s="35"/>
      <c r="B282" s="36"/>
      <c r="C282" s="226" t="s">
        <v>397</v>
      </c>
      <c r="D282" s="226" t="s">
        <v>134</v>
      </c>
      <c r="E282" s="227" t="s">
        <v>398</v>
      </c>
      <c r="F282" s="228" t="s">
        <v>399</v>
      </c>
      <c r="G282" s="229" t="s">
        <v>125</v>
      </c>
      <c r="H282" s="230">
        <v>17</v>
      </c>
      <c r="I282" s="231"/>
      <c r="J282" s="232">
        <f>ROUND(I282*H282,2)</f>
        <v>0</v>
      </c>
      <c r="K282" s="228" t="s">
        <v>1</v>
      </c>
      <c r="L282" s="233"/>
      <c r="M282" s="234" t="s">
        <v>1</v>
      </c>
      <c r="N282" s="235" t="s">
        <v>40</v>
      </c>
      <c r="O282" s="88"/>
      <c r="P282" s="217">
        <f>O282*H282</f>
        <v>0</v>
      </c>
      <c r="Q282" s="217">
        <v>0.00010000000000000001</v>
      </c>
      <c r="R282" s="217">
        <f>Q282*H282</f>
        <v>0.0017000000000000001</v>
      </c>
      <c r="S282" s="217">
        <v>0</v>
      </c>
      <c r="T282" s="218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19" t="s">
        <v>137</v>
      </c>
      <c r="AT282" s="219" t="s">
        <v>134</v>
      </c>
      <c r="AU282" s="219" t="s">
        <v>82</v>
      </c>
      <c r="AY282" s="14" t="s">
        <v>119</v>
      </c>
      <c r="BE282" s="220">
        <f>IF(N282="základní",J282,0)</f>
        <v>0</v>
      </c>
      <c r="BF282" s="220">
        <f>IF(N282="snížená",J282,0)</f>
        <v>0</v>
      </c>
      <c r="BG282" s="220">
        <f>IF(N282="zákl. přenesená",J282,0)</f>
        <v>0</v>
      </c>
      <c r="BH282" s="220">
        <f>IF(N282="sníž. přenesená",J282,0)</f>
        <v>0</v>
      </c>
      <c r="BI282" s="220">
        <f>IF(N282="nulová",J282,0)</f>
        <v>0</v>
      </c>
      <c r="BJ282" s="14" t="s">
        <v>80</v>
      </c>
      <c r="BK282" s="220">
        <f>ROUND(I282*H282,2)</f>
        <v>0</v>
      </c>
      <c r="BL282" s="14" t="s">
        <v>126</v>
      </c>
      <c r="BM282" s="219" t="s">
        <v>400</v>
      </c>
    </row>
    <row r="283" s="2" customFormat="1">
      <c r="A283" s="35"/>
      <c r="B283" s="36"/>
      <c r="C283" s="37"/>
      <c r="D283" s="221" t="s">
        <v>128</v>
      </c>
      <c r="E283" s="37"/>
      <c r="F283" s="222" t="s">
        <v>399</v>
      </c>
      <c r="G283" s="37"/>
      <c r="H283" s="37"/>
      <c r="I283" s="223"/>
      <c r="J283" s="37"/>
      <c r="K283" s="37"/>
      <c r="L283" s="41"/>
      <c r="M283" s="224"/>
      <c r="N283" s="225"/>
      <c r="O283" s="88"/>
      <c r="P283" s="88"/>
      <c r="Q283" s="88"/>
      <c r="R283" s="88"/>
      <c r="S283" s="88"/>
      <c r="T283" s="89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4" t="s">
        <v>128</v>
      </c>
      <c r="AU283" s="14" t="s">
        <v>82</v>
      </c>
    </row>
    <row r="284" s="2" customFormat="1">
      <c r="A284" s="35"/>
      <c r="B284" s="36"/>
      <c r="C284" s="37"/>
      <c r="D284" s="221" t="s">
        <v>201</v>
      </c>
      <c r="E284" s="37"/>
      <c r="F284" s="238" t="s">
        <v>325</v>
      </c>
      <c r="G284" s="37"/>
      <c r="H284" s="37"/>
      <c r="I284" s="223"/>
      <c r="J284" s="37"/>
      <c r="K284" s="37"/>
      <c r="L284" s="41"/>
      <c r="M284" s="224"/>
      <c r="N284" s="225"/>
      <c r="O284" s="88"/>
      <c r="P284" s="88"/>
      <c r="Q284" s="88"/>
      <c r="R284" s="88"/>
      <c r="S284" s="88"/>
      <c r="T284" s="89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T284" s="14" t="s">
        <v>201</v>
      </c>
      <c r="AU284" s="14" t="s">
        <v>82</v>
      </c>
    </row>
    <row r="285" s="2" customFormat="1" ht="37.8" customHeight="1">
      <c r="A285" s="35"/>
      <c r="B285" s="36"/>
      <c r="C285" s="208" t="s">
        <v>401</v>
      </c>
      <c r="D285" s="208" t="s">
        <v>122</v>
      </c>
      <c r="E285" s="209" t="s">
        <v>402</v>
      </c>
      <c r="F285" s="210" t="s">
        <v>403</v>
      </c>
      <c r="G285" s="211" t="s">
        <v>125</v>
      </c>
      <c r="H285" s="212">
        <v>2</v>
      </c>
      <c r="I285" s="213"/>
      <c r="J285" s="214">
        <f>ROUND(I285*H285,2)</f>
        <v>0</v>
      </c>
      <c r="K285" s="210" t="s">
        <v>174</v>
      </c>
      <c r="L285" s="41"/>
      <c r="M285" s="215" t="s">
        <v>1</v>
      </c>
      <c r="N285" s="216" t="s">
        <v>40</v>
      </c>
      <c r="O285" s="88"/>
      <c r="P285" s="217">
        <f>O285*H285</f>
        <v>0</v>
      </c>
      <c r="Q285" s="217">
        <v>0</v>
      </c>
      <c r="R285" s="217">
        <f>Q285*H285</f>
        <v>0</v>
      </c>
      <c r="S285" s="217">
        <v>0</v>
      </c>
      <c r="T285" s="218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19" t="s">
        <v>126</v>
      </c>
      <c r="AT285" s="219" t="s">
        <v>122</v>
      </c>
      <c r="AU285" s="219" t="s">
        <v>82</v>
      </c>
      <c r="AY285" s="14" t="s">
        <v>119</v>
      </c>
      <c r="BE285" s="220">
        <f>IF(N285="základní",J285,0)</f>
        <v>0</v>
      </c>
      <c r="BF285" s="220">
        <f>IF(N285="snížená",J285,0)</f>
        <v>0</v>
      </c>
      <c r="BG285" s="220">
        <f>IF(N285="zákl. přenesená",J285,0)</f>
        <v>0</v>
      </c>
      <c r="BH285" s="220">
        <f>IF(N285="sníž. přenesená",J285,0)</f>
        <v>0</v>
      </c>
      <c r="BI285" s="220">
        <f>IF(N285="nulová",J285,0)</f>
        <v>0</v>
      </c>
      <c r="BJ285" s="14" t="s">
        <v>80</v>
      </c>
      <c r="BK285" s="220">
        <f>ROUND(I285*H285,2)</f>
        <v>0</v>
      </c>
      <c r="BL285" s="14" t="s">
        <v>126</v>
      </c>
      <c r="BM285" s="219" t="s">
        <v>404</v>
      </c>
    </row>
    <row r="286" s="2" customFormat="1">
      <c r="A286" s="35"/>
      <c r="B286" s="36"/>
      <c r="C286" s="37"/>
      <c r="D286" s="221" t="s">
        <v>128</v>
      </c>
      <c r="E286" s="37"/>
      <c r="F286" s="222" t="s">
        <v>405</v>
      </c>
      <c r="G286" s="37"/>
      <c r="H286" s="37"/>
      <c r="I286" s="223"/>
      <c r="J286" s="37"/>
      <c r="K286" s="37"/>
      <c r="L286" s="41"/>
      <c r="M286" s="224"/>
      <c r="N286" s="225"/>
      <c r="O286" s="88"/>
      <c r="P286" s="88"/>
      <c r="Q286" s="88"/>
      <c r="R286" s="88"/>
      <c r="S286" s="88"/>
      <c r="T286" s="89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T286" s="14" t="s">
        <v>128</v>
      </c>
      <c r="AU286" s="14" t="s">
        <v>82</v>
      </c>
    </row>
    <row r="287" s="2" customFormat="1">
      <c r="A287" s="35"/>
      <c r="B287" s="36"/>
      <c r="C287" s="37"/>
      <c r="D287" s="236" t="s">
        <v>164</v>
      </c>
      <c r="E287" s="37"/>
      <c r="F287" s="237" t="s">
        <v>406</v>
      </c>
      <c r="G287" s="37"/>
      <c r="H287" s="37"/>
      <c r="I287" s="223"/>
      <c r="J287" s="37"/>
      <c r="K287" s="37"/>
      <c r="L287" s="41"/>
      <c r="M287" s="224"/>
      <c r="N287" s="225"/>
      <c r="O287" s="88"/>
      <c r="P287" s="88"/>
      <c r="Q287" s="88"/>
      <c r="R287" s="88"/>
      <c r="S287" s="88"/>
      <c r="T287" s="89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4" t="s">
        <v>164</v>
      </c>
      <c r="AU287" s="14" t="s">
        <v>82</v>
      </c>
    </row>
    <row r="288" s="2" customFormat="1" ht="24.15" customHeight="1">
      <c r="A288" s="35"/>
      <c r="B288" s="36"/>
      <c r="C288" s="226" t="s">
        <v>407</v>
      </c>
      <c r="D288" s="226" t="s">
        <v>134</v>
      </c>
      <c r="E288" s="227" t="s">
        <v>408</v>
      </c>
      <c r="F288" s="228" t="s">
        <v>409</v>
      </c>
      <c r="G288" s="229" t="s">
        <v>125</v>
      </c>
      <c r="H288" s="230">
        <v>2</v>
      </c>
      <c r="I288" s="231"/>
      <c r="J288" s="232">
        <f>ROUND(I288*H288,2)</f>
        <v>0</v>
      </c>
      <c r="K288" s="228" t="s">
        <v>1</v>
      </c>
      <c r="L288" s="233"/>
      <c r="M288" s="234" t="s">
        <v>1</v>
      </c>
      <c r="N288" s="235" t="s">
        <v>40</v>
      </c>
      <c r="O288" s="88"/>
      <c r="P288" s="217">
        <f>O288*H288</f>
        <v>0</v>
      </c>
      <c r="Q288" s="217">
        <v>0.00013999999999999999</v>
      </c>
      <c r="R288" s="217">
        <f>Q288*H288</f>
        <v>0.00027999999999999998</v>
      </c>
      <c r="S288" s="217">
        <v>0</v>
      </c>
      <c r="T288" s="218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19" t="s">
        <v>137</v>
      </c>
      <c r="AT288" s="219" t="s">
        <v>134</v>
      </c>
      <c r="AU288" s="219" t="s">
        <v>82</v>
      </c>
      <c r="AY288" s="14" t="s">
        <v>119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14" t="s">
        <v>80</v>
      </c>
      <c r="BK288" s="220">
        <f>ROUND(I288*H288,2)</f>
        <v>0</v>
      </c>
      <c r="BL288" s="14" t="s">
        <v>126</v>
      </c>
      <c r="BM288" s="219" t="s">
        <v>410</v>
      </c>
    </row>
    <row r="289" s="2" customFormat="1">
      <c r="A289" s="35"/>
      <c r="B289" s="36"/>
      <c r="C289" s="37"/>
      <c r="D289" s="221" t="s">
        <v>128</v>
      </c>
      <c r="E289" s="37"/>
      <c r="F289" s="222" t="s">
        <v>409</v>
      </c>
      <c r="G289" s="37"/>
      <c r="H289" s="37"/>
      <c r="I289" s="223"/>
      <c r="J289" s="37"/>
      <c r="K289" s="37"/>
      <c r="L289" s="41"/>
      <c r="M289" s="224"/>
      <c r="N289" s="225"/>
      <c r="O289" s="88"/>
      <c r="P289" s="88"/>
      <c r="Q289" s="88"/>
      <c r="R289" s="88"/>
      <c r="S289" s="88"/>
      <c r="T289" s="89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T289" s="14" t="s">
        <v>128</v>
      </c>
      <c r="AU289" s="14" t="s">
        <v>82</v>
      </c>
    </row>
    <row r="290" s="2" customFormat="1">
      <c r="A290" s="35"/>
      <c r="B290" s="36"/>
      <c r="C290" s="37"/>
      <c r="D290" s="221" t="s">
        <v>201</v>
      </c>
      <c r="E290" s="37"/>
      <c r="F290" s="238" t="s">
        <v>325</v>
      </c>
      <c r="G290" s="37"/>
      <c r="H290" s="37"/>
      <c r="I290" s="223"/>
      <c r="J290" s="37"/>
      <c r="K290" s="37"/>
      <c r="L290" s="41"/>
      <c r="M290" s="224"/>
      <c r="N290" s="225"/>
      <c r="O290" s="88"/>
      <c r="P290" s="88"/>
      <c r="Q290" s="88"/>
      <c r="R290" s="88"/>
      <c r="S290" s="88"/>
      <c r="T290" s="89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T290" s="14" t="s">
        <v>201</v>
      </c>
      <c r="AU290" s="14" t="s">
        <v>82</v>
      </c>
    </row>
    <row r="291" s="2" customFormat="1" ht="16.5" customHeight="1">
      <c r="A291" s="35"/>
      <c r="B291" s="36"/>
      <c r="C291" s="226" t="s">
        <v>411</v>
      </c>
      <c r="D291" s="226" t="s">
        <v>134</v>
      </c>
      <c r="E291" s="227" t="s">
        <v>412</v>
      </c>
      <c r="F291" s="228" t="s">
        <v>413</v>
      </c>
      <c r="G291" s="229" t="s">
        <v>125</v>
      </c>
      <c r="H291" s="230">
        <v>1</v>
      </c>
      <c r="I291" s="231"/>
      <c r="J291" s="232">
        <f>ROUND(I291*H291,2)</f>
        <v>0</v>
      </c>
      <c r="K291" s="228" t="s">
        <v>1</v>
      </c>
      <c r="L291" s="233"/>
      <c r="M291" s="234" t="s">
        <v>1</v>
      </c>
      <c r="N291" s="235" t="s">
        <v>40</v>
      </c>
      <c r="O291" s="88"/>
      <c r="P291" s="217">
        <f>O291*H291</f>
        <v>0</v>
      </c>
      <c r="Q291" s="217">
        <v>0</v>
      </c>
      <c r="R291" s="217">
        <f>Q291*H291</f>
        <v>0</v>
      </c>
      <c r="S291" s="217">
        <v>0</v>
      </c>
      <c r="T291" s="218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19" t="s">
        <v>137</v>
      </c>
      <c r="AT291" s="219" t="s">
        <v>134</v>
      </c>
      <c r="AU291" s="219" t="s">
        <v>82</v>
      </c>
      <c r="AY291" s="14" t="s">
        <v>119</v>
      </c>
      <c r="BE291" s="220">
        <f>IF(N291="základní",J291,0)</f>
        <v>0</v>
      </c>
      <c r="BF291" s="220">
        <f>IF(N291="snížená",J291,0)</f>
        <v>0</v>
      </c>
      <c r="BG291" s="220">
        <f>IF(N291="zákl. přenesená",J291,0)</f>
        <v>0</v>
      </c>
      <c r="BH291" s="220">
        <f>IF(N291="sníž. přenesená",J291,0)</f>
        <v>0</v>
      </c>
      <c r="BI291" s="220">
        <f>IF(N291="nulová",J291,0)</f>
        <v>0</v>
      </c>
      <c r="BJ291" s="14" t="s">
        <v>80</v>
      </c>
      <c r="BK291" s="220">
        <f>ROUND(I291*H291,2)</f>
        <v>0</v>
      </c>
      <c r="BL291" s="14" t="s">
        <v>126</v>
      </c>
      <c r="BM291" s="219" t="s">
        <v>414</v>
      </c>
    </row>
    <row r="292" s="2" customFormat="1">
      <c r="A292" s="35"/>
      <c r="B292" s="36"/>
      <c r="C292" s="37"/>
      <c r="D292" s="221" t="s">
        <v>128</v>
      </c>
      <c r="E292" s="37"/>
      <c r="F292" s="222" t="s">
        <v>413</v>
      </c>
      <c r="G292" s="37"/>
      <c r="H292" s="37"/>
      <c r="I292" s="223"/>
      <c r="J292" s="37"/>
      <c r="K292" s="37"/>
      <c r="L292" s="41"/>
      <c r="M292" s="224"/>
      <c r="N292" s="225"/>
      <c r="O292" s="88"/>
      <c r="P292" s="88"/>
      <c r="Q292" s="88"/>
      <c r="R292" s="88"/>
      <c r="S292" s="88"/>
      <c r="T292" s="89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4" t="s">
        <v>128</v>
      </c>
      <c r="AU292" s="14" t="s">
        <v>82</v>
      </c>
    </row>
    <row r="293" s="2" customFormat="1" ht="16.5" customHeight="1">
      <c r="A293" s="35"/>
      <c r="B293" s="36"/>
      <c r="C293" s="226" t="s">
        <v>415</v>
      </c>
      <c r="D293" s="226" t="s">
        <v>134</v>
      </c>
      <c r="E293" s="227" t="s">
        <v>416</v>
      </c>
      <c r="F293" s="228" t="s">
        <v>417</v>
      </c>
      <c r="G293" s="229" t="s">
        <v>125</v>
      </c>
      <c r="H293" s="230">
        <v>1</v>
      </c>
      <c r="I293" s="231"/>
      <c r="J293" s="232">
        <f>ROUND(I293*H293,2)</f>
        <v>0</v>
      </c>
      <c r="K293" s="228" t="s">
        <v>1</v>
      </c>
      <c r="L293" s="233"/>
      <c r="M293" s="234" t="s">
        <v>1</v>
      </c>
      <c r="N293" s="235" t="s">
        <v>40</v>
      </c>
      <c r="O293" s="88"/>
      <c r="P293" s="217">
        <f>O293*H293</f>
        <v>0</v>
      </c>
      <c r="Q293" s="217">
        <v>0</v>
      </c>
      <c r="R293" s="217">
        <f>Q293*H293</f>
        <v>0</v>
      </c>
      <c r="S293" s="217">
        <v>0</v>
      </c>
      <c r="T293" s="218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19" t="s">
        <v>137</v>
      </c>
      <c r="AT293" s="219" t="s">
        <v>134</v>
      </c>
      <c r="AU293" s="219" t="s">
        <v>82</v>
      </c>
      <c r="AY293" s="14" t="s">
        <v>119</v>
      </c>
      <c r="BE293" s="220">
        <f>IF(N293="základní",J293,0)</f>
        <v>0</v>
      </c>
      <c r="BF293" s="220">
        <f>IF(N293="snížená",J293,0)</f>
        <v>0</v>
      </c>
      <c r="BG293" s="220">
        <f>IF(N293="zákl. přenesená",J293,0)</f>
        <v>0</v>
      </c>
      <c r="BH293" s="220">
        <f>IF(N293="sníž. přenesená",J293,0)</f>
        <v>0</v>
      </c>
      <c r="BI293" s="220">
        <f>IF(N293="nulová",J293,0)</f>
        <v>0</v>
      </c>
      <c r="BJ293" s="14" t="s">
        <v>80</v>
      </c>
      <c r="BK293" s="220">
        <f>ROUND(I293*H293,2)</f>
        <v>0</v>
      </c>
      <c r="BL293" s="14" t="s">
        <v>126</v>
      </c>
      <c r="BM293" s="219" t="s">
        <v>418</v>
      </c>
    </row>
    <row r="294" s="2" customFormat="1">
      <c r="A294" s="35"/>
      <c r="B294" s="36"/>
      <c r="C294" s="37"/>
      <c r="D294" s="221" t="s">
        <v>128</v>
      </c>
      <c r="E294" s="37"/>
      <c r="F294" s="222" t="s">
        <v>417</v>
      </c>
      <c r="G294" s="37"/>
      <c r="H294" s="37"/>
      <c r="I294" s="223"/>
      <c r="J294" s="37"/>
      <c r="K294" s="37"/>
      <c r="L294" s="41"/>
      <c r="M294" s="224"/>
      <c r="N294" s="225"/>
      <c r="O294" s="88"/>
      <c r="P294" s="88"/>
      <c r="Q294" s="88"/>
      <c r="R294" s="88"/>
      <c r="S294" s="88"/>
      <c r="T294" s="89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T294" s="14" t="s">
        <v>128</v>
      </c>
      <c r="AU294" s="14" t="s">
        <v>82</v>
      </c>
    </row>
    <row r="295" s="2" customFormat="1" ht="16.5" customHeight="1">
      <c r="A295" s="35"/>
      <c r="B295" s="36"/>
      <c r="C295" s="226" t="s">
        <v>419</v>
      </c>
      <c r="D295" s="226" t="s">
        <v>134</v>
      </c>
      <c r="E295" s="227" t="s">
        <v>420</v>
      </c>
      <c r="F295" s="228" t="s">
        <v>421</v>
      </c>
      <c r="G295" s="229" t="s">
        <v>125</v>
      </c>
      <c r="H295" s="230">
        <v>4</v>
      </c>
      <c r="I295" s="231"/>
      <c r="J295" s="232">
        <f>ROUND(I295*H295,2)</f>
        <v>0</v>
      </c>
      <c r="K295" s="228" t="s">
        <v>1</v>
      </c>
      <c r="L295" s="233"/>
      <c r="M295" s="234" t="s">
        <v>1</v>
      </c>
      <c r="N295" s="235" t="s">
        <v>40</v>
      </c>
      <c r="O295" s="88"/>
      <c r="P295" s="217">
        <f>O295*H295</f>
        <v>0</v>
      </c>
      <c r="Q295" s="217">
        <v>0</v>
      </c>
      <c r="R295" s="217">
        <f>Q295*H295</f>
        <v>0</v>
      </c>
      <c r="S295" s="217">
        <v>0</v>
      </c>
      <c r="T295" s="218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19" t="s">
        <v>137</v>
      </c>
      <c r="AT295" s="219" t="s">
        <v>134</v>
      </c>
      <c r="AU295" s="219" t="s">
        <v>82</v>
      </c>
      <c r="AY295" s="14" t="s">
        <v>119</v>
      </c>
      <c r="BE295" s="220">
        <f>IF(N295="základní",J295,0)</f>
        <v>0</v>
      </c>
      <c r="BF295" s="220">
        <f>IF(N295="snížená",J295,0)</f>
        <v>0</v>
      </c>
      <c r="BG295" s="220">
        <f>IF(N295="zákl. přenesená",J295,0)</f>
        <v>0</v>
      </c>
      <c r="BH295" s="220">
        <f>IF(N295="sníž. přenesená",J295,0)</f>
        <v>0</v>
      </c>
      <c r="BI295" s="220">
        <f>IF(N295="nulová",J295,0)</f>
        <v>0</v>
      </c>
      <c r="BJ295" s="14" t="s">
        <v>80</v>
      </c>
      <c r="BK295" s="220">
        <f>ROUND(I295*H295,2)</f>
        <v>0</v>
      </c>
      <c r="BL295" s="14" t="s">
        <v>126</v>
      </c>
      <c r="BM295" s="219" t="s">
        <v>422</v>
      </c>
    </row>
    <row r="296" s="2" customFormat="1">
      <c r="A296" s="35"/>
      <c r="B296" s="36"/>
      <c r="C296" s="37"/>
      <c r="D296" s="221" t="s">
        <v>128</v>
      </c>
      <c r="E296" s="37"/>
      <c r="F296" s="222" t="s">
        <v>421</v>
      </c>
      <c r="G296" s="37"/>
      <c r="H296" s="37"/>
      <c r="I296" s="223"/>
      <c r="J296" s="37"/>
      <c r="K296" s="37"/>
      <c r="L296" s="41"/>
      <c r="M296" s="224"/>
      <c r="N296" s="225"/>
      <c r="O296" s="88"/>
      <c r="P296" s="88"/>
      <c r="Q296" s="88"/>
      <c r="R296" s="88"/>
      <c r="S296" s="88"/>
      <c r="T296" s="89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T296" s="14" t="s">
        <v>128</v>
      </c>
      <c r="AU296" s="14" t="s">
        <v>82</v>
      </c>
    </row>
    <row r="297" s="2" customFormat="1" ht="16.5" customHeight="1">
      <c r="A297" s="35"/>
      <c r="B297" s="36"/>
      <c r="C297" s="226" t="s">
        <v>423</v>
      </c>
      <c r="D297" s="226" t="s">
        <v>134</v>
      </c>
      <c r="E297" s="227" t="s">
        <v>424</v>
      </c>
      <c r="F297" s="228" t="s">
        <v>425</v>
      </c>
      <c r="G297" s="229" t="s">
        <v>125</v>
      </c>
      <c r="H297" s="230">
        <v>2</v>
      </c>
      <c r="I297" s="231"/>
      <c r="J297" s="232">
        <f>ROUND(I297*H297,2)</f>
        <v>0</v>
      </c>
      <c r="K297" s="228" t="s">
        <v>1</v>
      </c>
      <c r="L297" s="233"/>
      <c r="M297" s="234" t="s">
        <v>1</v>
      </c>
      <c r="N297" s="235" t="s">
        <v>40</v>
      </c>
      <c r="O297" s="88"/>
      <c r="P297" s="217">
        <f>O297*H297</f>
        <v>0</v>
      </c>
      <c r="Q297" s="217">
        <v>0</v>
      </c>
      <c r="R297" s="217">
        <f>Q297*H297</f>
        <v>0</v>
      </c>
      <c r="S297" s="217">
        <v>0</v>
      </c>
      <c r="T297" s="218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19" t="s">
        <v>137</v>
      </c>
      <c r="AT297" s="219" t="s">
        <v>134</v>
      </c>
      <c r="AU297" s="219" t="s">
        <v>82</v>
      </c>
      <c r="AY297" s="14" t="s">
        <v>119</v>
      </c>
      <c r="BE297" s="220">
        <f>IF(N297="základní",J297,0)</f>
        <v>0</v>
      </c>
      <c r="BF297" s="220">
        <f>IF(N297="snížená",J297,0)</f>
        <v>0</v>
      </c>
      <c r="BG297" s="220">
        <f>IF(N297="zákl. přenesená",J297,0)</f>
        <v>0</v>
      </c>
      <c r="BH297" s="220">
        <f>IF(N297="sníž. přenesená",J297,0)</f>
        <v>0</v>
      </c>
      <c r="BI297" s="220">
        <f>IF(N297="nulová",J297,0)</f>
        <v>0</v>
      </c>
      <c r="BJ297" s="14" t="s">
        <v>80</v>
      </c>
      <c r="BK297" s="220">
        <f>ROUND(I297*H297,2)</f>
        <v>0</v>
      </c>
      <c r="BL297" s="14" t="s">
        <v>126</v>
      </c>
      <c r="BM297" s="219" t="s">
        <v>426</v>
      </c>
    </row>
    <row r="298" s="2" customFormat="1">
      <c r="A298" s="35"/>
      <c r="B298" s="36"/>
      <c r="C298" s="37"/>
      <c r="D298" s="221" t="s">
        <v>128</v>
      </c>
      <c r="E298" s="37"/>
      <c r="F298" s="222" t="s">
        <v>425</v>
      </c>
      <c r="G298" s="37"/>
      <c r="H298" s="37"/>
      <c r="I298" s="223"/>
      <c r="J298" s="37"/>
      <c r="K298" s="37"/>
      <c r="L298" s="41"/>
      <c r="M298" s="224"/>
      <c r="N298" s="225"/>
      <c r="O298" s="88"/>
      <c r="P298" s="88"/>
      <c r="Q298" s="88"/>
      <c r="R298" s="88"/>
      <c r="S298" s="88"/>
      <c r="T298" s="89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T298" s="14" t="s">
        <v>128</v>
      </c>
      <c r="AU298" s="14" t="s">
        <v>82</v>
      </c>
    </row>
    <row r="299" s="2" customFormat="1" ht="16.5" customHeight="1">
      <c r="A299" s="35"/>
      <c r="B299" s="36"/>
      <c r="C299" s="226" t="s">
        <v>427</v>
      </c>
      <c r="D299" s="226" t="s">
        <v>134</v>
      </c>
      <c r="E299" s="227" t="s">
        <v>428</v>
      </c>
      <c r="F299" s="228" t="s">
        <v>429</v>
      </c>
      <c r="G299" s="229" t="s">
        <v>125</v>
      </c>
      <c r="H299" s="230">
        <v>8</v>
      </c>
      <c r="I299" s="231"/>
      <c r="J299" s="232">
        <f>ROUND(I299*H299,2)</f>
        <v>0</v>
      </c>
      <c r="K299" s="228" t="s">
        <v>1</v>
      </c>
      <c r="L299" s="233"/>
      <c r="M299" s="234" t="s">
        <v>1</v>
      </c>
      <c r="N299" s="235" t="s">
        <v>40</v>
      </c>
      <c r="O299" s="88"/>
      <c r="P299" s="217">
        <f>O299*H299</f>
        <v>0</v>
      </c>
      <c r="Q299" s="217">
        <v>0</v>
      </c>
      <c r="R299" s="217">
        <f>Q299*H299</f>
        <v>0</v>
      </c>
      <c r="S299" s="217">
        <v>0</v>
      </c>
      <c r="T299" s="218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19" t="s">
        <v>137</v>
      </c>
      <c r="AT299" s="219" t="s">
        <v>134</v>
      </c>
      <c r="AU299" s="219" t="s">
        <v>82</v>
      </c>
      <c r="AY299" s="14" t="s">
        <v>119</v>
      </c>
      <c r="BE299" s="220">
        <f>IF(N299="základní",J299,0)</f>
        <v>0</v>
      </c>
      <c r="BF299" s="220">
        <f>IF(N299="snížená",J299,0)</f>
        <v>0</v>
      </c>
      <c r="BG299" s="220">
        <f>IF(N299="zákl. přenesená",J299,0)</f>
        <v>0</v>
      </c>
      <c r="BH299" s="220">
        <f>IF(N299="sníž. přenesená",J299,0)</f>
        <v>0</v>
      </c>
      <c r="BI299" s="220">
        <f>IF(N299="nulová",J299,0)</f>
        <v>0</v>
      </c>
      <c r="BJ299" s="14" t="s">
        <v>80</v>
      </c>
      <c r="BK299" s="220">
        <f>ROUND(I299*H299,2)</f>
        <v>0</v>
      </c>
      <c r="BL299" s="14" t="s">
        <v>126</v>
      </c>
      <c r="BM299" s="219" t="s">
        <v>430</v>
      </c>
    </row>
    <row r="300" s="2" customFormat="1">
      <c r="A300" s="35"/>
      <c r="B300" s="36"/>
      <c r="C300" s="37"/>
      <c r="D300" s="221" t="s">
        <v>128</v>
      </c>
      <c r="E300" s="37"/>
      <c r="F300" s="222" t="s">
        <v>429</v>
      </c>
      <c r="G300" s="37"/>
      <c r="H300" s="37"/>
      <c r="I300" s="223"/>
      <c r="J300" s="37"/>
      <c r="K300" s="37"/>
      <c r="L300" s="41"/>
      <c r="M300" s="224"/>
      <c r="N300" s="225"/>
      <c r="O300" s="88"/>
      <c r="P300" s="88"/>
      <c r="Q300" s="88"/>
      <c r="R300" s="88"/>
      <c r="S300" s="88"/>
      <c r="T300" s="89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T300" s="14" t="s">
        <v>128</v>
      </c>
      <c r="AU300" s="14" t="s">
        <v>82</v>
      </c>
    </row>
    <row r="301" s="2" customFormat="1" ht="16.5" customHeight="1">
      <c r="A301" s="35"/>
      <c r="B301" s="36"/>
      <c r="C301" s="226" t="s">
        <v>431</v>
      </c>
      <c r="D301" s="226" t="s">
        <v>134</v>
      </c>
      <c r="E301" s="227" t="s">
        <v>432</v>
      </c>
      <c r="F301" s="228" t="s">
        <v>433</v>
      </c>
      <c r="G301" s="229" t="s">
        <v>125</v>
      </c>
      <c r="H301" s="230">
        <v>8</v>
      </c>
      <c r="I301" s="231"/>
      <c r="J301" s="232">
        <f>ROUND(I301*H301,2)</f>
        <v>0</v>
      </c>
      <c r="K301" s="228" t="s">
        <v>1</v>
      </c>
      <c r="L301" s="233"/>
      <c r="M301" s="234" t="s">
        <v>1</v>
      </c>
      <c r="N301" s="235" t="s">
        <v>40</v>
      </c>
      <c r="O301" s="88"/>
      <c r="P301" s="217">
        <f>O301*H301</f>
        <v>0</v>
      </c>
      <c r="Q301" s="217">
        <v>0</v>
      </c>
      <c r="R301" s="217">
        <f>Q301*H301</f>
        <v>0</v>
      </c>
      <c r="S301" s="217">
        <v>0</v>
      </c>
      <c r="T301" s="218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19" t="s">
        <v>137</v>
      </c>
      <c r="AT301" s="219" t="s">
        <v>134</v>
      </c>
      <c r="AU301" s="219" t="s">
        <v>82</v>
      </c>
      <c r="AY301" s="14" t="s">
        <v>119</v>
      </c>
      <c r="BE301" s="220">
        <f>IF(N301="základní",J301,0)</f>
        <v>0</v>
      </c>
      <c r="BF301" s="220">
        <f>IF(N301="snížená",J301,0)</f>
        <v>0</v>
      </c>
      <c r="BG301" s="220">
        <f>IF(N301="zákl. přenesená",J301,0)</f>
        <v>0</v>
      </c>
      <c r="BH301" s="220">
        <f>IF(N301="sníž. přenesená",J301,0)</f>
        <v>0</v>
      </c>
      <c r="BI301" s="220">
        <f>IF(N301="nulová",J301,0)</f>
        <v>0</v>
      </c>
      <c r="BJ301" s="14" t="s">
        <v>80</v>
      </c>
      <c r="BK301" s="220">
        <f>ROUND(I301*H301,2)</f>
        <v>0</v>
      </c>
      <c r="BL301" s="14" t="s">
        <v>126</v>
      </c>
      <c r="BM301" s="219" t="s">
        <v>434</v>
      </c>
    </row>
    <row r="302" s="2" customFormat="1">
      <c r="A302" s="35"/>
      <c r="B302" s="36"/>
      <c r="C302" s="37"/>
      <c r="D302" s="221" t="s">
        <v>128</v>
      </c>
      <c r="E302" s="37"/>
      <c r="F302" s="222" t="s">
        <v>433</v>
      </c>
      <c r="G302" s="37"/>
      <c r="H302" s="37"/>
      <c r="I302" s="223"/>
      <c r="J302" s="37"/>
      <c r="K302" s="37"/>
      <c r="L302" s="41"/>
      <c r="M302" s="224"/>
      <c r="N302" s="225"/>
      <c r="O302" s="88"/>
      <c r="P302" s="88"/>
      <c r="Q302" s="88"/>
      <c r="R302" s="88"/>
      <c r="S302" s="88"/>
      <c r="T302" s="89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T302" s="14" t="s">
        <v>128</v>
      </c>
      <c r="AU302" s="14" t="s">
        <v>82</v>
      </c>
    </row>
    <row r="303" s="2" customFormat="1" ht="16.5" customHeight="1">
      <c r="A303" s="35"/>
      <c r="B303" s="36"/>
      <c r="C303" s="208" t="s">
        <v>435</v>
      </c>
      <c r="D303" s="208" t="s">
        <v>122</v>
      </c>
      <c r="E303" s="209" t="s">
        <v>436</v>
      </c>
      <c r="F303" s="210" t="s">
        <v>437</v>
      </c>
      <c r="G303" s="211" t="s">
        <v>125</v>
      </c>
      <c r="H303" s="212">
        <v>1</v>
      </c>
      <c r="I303" s="213"/>
      <c r="J303" s="214">
        <f>ROUND(I303*H303,2)</f>
        <v>0</v>
      </c>
      <c r="K303" s="210" t="s">
        <v>161</v>
      </c>
      <c r="L303" s="41"/>
      <c r="M303" s="215" t="s">
        <v>1</v>
      </c>
      <c r="N303" s="216" t="s">
        <v>40</v>
      </c>
      <c r="O303" s="88"/>
      <c r="P303" s="217">
        <f>O303*H303</f>
        <v>0</v>
      </c>
      <c r="Q303" s="217">
        <v>0</v>
      </c>
      <c r="R303" s="217">
        <f>Q303*H303</f>
        <v>0</v>
      </c>
      <c r="S303" s="217">
        <v>0</v>
      </c>
      <c r="T303" s="218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19" t="s">
        <v>126</v>
      </c>
      <c r="AT303" s="219" t="s">
        <v>122</v>
      </c>
      <c r="AU303" s="219" t="s">
        <v>82</v>
      </c>
      <c r="AY303" s="14" t="s">
        <v>119</v>
      </c>
      <c r="BE303" s="220">
        <f>IF(N303="základní",J303,0)</f>
        <v>0</v>
      </c>
      <c r="BF303" s="220">
        <f>IF(N303="snížená",J303,0)</f>
        <v>0</v>
      </c>
      <c r="BG303" s="220">
        <f>IF(N303="zákl. přenesená",J303,0)</f>
        <v>0</v>
      </c>
      <c r="BH303" s="220">
        <f>IF(N303="sníž. přenesená",J303,0)</f>
        <v>0</v>
      </c>
      <c r="BI303" s="220">
        <f>IF(N303="nulová",J303,0)</f>
        <v>0</v>
      </c>
      <c r="BJ303" s="14" t="s">
        <v>80</v>
      </c>
      <c r="BK303" s="220">
        <f>ROUND(I303*H303,2)</f>
        <v>0</v>
      </c>
      <c r="BL303" s="14" t="s">
        <v>126</v>
      </c>
      <c r="BM303" s="219" t="s">
        <v>438</v>
      </c>
    </row>
    <row r="304" s="2" customFormat="1">
      <c r="A304" s="35"/>
      <c r="B304" s="36"/>
      <c r="C304" s="37"/>
      <c r="D304" s="221" t="s">
        <v>128</v>
      </c>
      <c r="E304" s="37"/>
      <c r="F304" s="222" t="s">
        <v>439</v>
      </c>
      <c r="G304" s="37"/>
      <c r="H304" s="37"/>
      <c r="I304" s="223"/>
      <c r="J304" s="37"/>
      <c r="K304" s="37"/>
      <c r="L304" s="41"/>
      <c r="M304" s="224"/>
      <c r="N304" s="225"/>
      <c r="O304" s="88"/>
      <c r="P304" s="88"/>
      <c r="Q304" s="88"/>
      <c r="R304" s="88"/>
      <c r="S304" s="88"/>
      <c r="T304" s="89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T304" s="14" t="s">
        <v>128</v>
      </c>
      <c r="AU304" s="14" t="s">
        <v>82</v>
      </c>
    </row>
    <row r="305" s="2" customFormat="1">
      <c r="A305" s="35"/>
      <c r="B305" s="36"/>
      <c r="C305" s="37"/>
      <c r="D305" s="236" t="s">
        <v>164</v>
      </c>
      <c r="E305" s="37"/>
      <c r="F305" s="237" t="s">
        <v>440</v>
      </c>
      <c r="G305" s="37"/>
      <c r="H305" s="37"/>
      <c r="I305" s="223"/>
      <c r="J305" s="37"/>
      <c r="K305" s="37"/>
      <c r="L305" s="41"/>
      <c r="M305" s="224"/>
      <c r="N305" s="225"/>
      <c r="O305" s="88"/>
      <c r="P305" s="88"/>
      <c r="Q305" s="88"/>
      <c r="R305" s="88"/>
      <c r="S305" s="88"/>
      <c r="T305" s="89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T305" s="14" t="s">
        <v>164</v>
      </c>
      <c r="AU305" s="14" t="s">
        <v>82</v>
      </c>
    </row>
    <row r="306" s="2" customFormat="1" ht="16.5" customHeight="1">
      <c r="A306" s="35"/>
      <c r="B306" s="36"/>
      <c r="C306" s="226" t="s">
        <v>441</v>
      </c>
      <c r="D306" s="226" t="s">
        <v>134</v>
      </c>
      <c r="E306" s="227" t="s">
        <v>442</v>
      </c>
      <c r="F306" s="228" t="s">
        <v>443</v>
      </c>
      <c r="G306" s="229" t="s">
        <v>125</v>
      </c>
      <c r="H306" s="230">
        <v>1</v>
      </c>
      <c r="I306" s="231"/>
      <c r="J306" s="232">
        <f>ROUND(I306*H306,2)</f>
        <v>0</v>
      </c>
      <c r="K306" s="228" t="s">
        <v>1</v>
      </c>
      <c r="L306" s="233"/>
      <c r="M306" s="234" t="s">
        <v>1</v>
      </c>
      <c r="N306" s="235" t="s">
        <v>40</v>
      </c>
      <c r="O306" s="88"/>
      <c r="P306" s="217">
        <f>O306*H306</f>
        <v>0</v>
      </c>
      <c r="Q306" s="217">
        <v>0</v>
      </c>
      <c r="R306" s="217">
        <f>Q306*H306</f>
        <v>0</v>
      </c>
      <c r="S306" s="217">
        <v>0</v>
      </c>
      <c r="T306" s="218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19" t="s">
        <v>137</v>
      </c>
      <c r="AT306" s="219" t="s">
        <v>134</v>
      </c>
      <c r="AU306" s="219" t="s">
        <v>82</v>
      </c>
      <c r="AY306" s="14" t="s">
        <v>119</v>
      </c>
      <c r="BE306" s="220">
        <f>IF(N306="základní",J306,0)</f>
        <v>0</v>
      </c>
      <c r="BF306" s="220">
        <f>IF(N306="snížená",J306,0)</f>
        <v>0</v>
      </c>
      <c r="BG306" s="220">
        <f>IF(N306="zákl. přenesená",J306,0)</f>
        <v>0</v>
      </c>
      <c r="BH306" s="220">
        <f>IF(N306="sníž. přenesená",J306,0)</f>
        <v>0</v>
      </c>
      <c r="BI306" s="220">
        <f>IF(N306="nulová",J306,0)</f>
        <v>0</v>
      </c>
      <c r="BJ306" s="14" t="s">
        <v>80</v>
      </c>
      <c r="BK306" s="220">
        <f>ROUND(I306*H306,2)</f>
        <v>0</v>
      </c>
      <c r="BL306" s="14" t="s">
        <v>126</v>
      </c>
      <c r="BM306" s="219" t="s">
        <v>444</v>
      </c>
    </row>
    <row r="307" s="2" customFormat="1">
      <c r="A307" s="35"/>
      <c r="B307" s="36"/>
      <c r="C307" s="37"/>
      <c r="D307" s="221" t="s">
        <v>128</v>
      </c>
      <c r="E307" s="37"/>
      <c r="F307" s="222" t="s">
        <v>443</v>
      </c>
      <c r="G307" s="37"/>
      <c r="H307" s="37"/>
      <c r="I307" s="223"/>
      <c r="J307" s="37"/>
      <c r="K307" s="37"/>
      <c r="L307" s="41"/>
      <c r="M307" s="224"/>
      <c r="N307" s="225"/>
      <c r="O307" s="88"/>
      <c r="P307" s="88"/>
      <c r="Q307" s="88"/>
      <c r="R307" s="88"/>
      <c r="S307" s="88"/>
      <c r="T307" s="89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T307" s="14" t="s">
        <v>128</v>
      </c>
      <c r="AU307" s="14" t="s">
        <v>82</v>
      </c>
    </row>
    <row r="308" s="2" customFormat="1" ht="33" customHeight="1">
      <c r="A308" s="35"/>
      <c r="B308" s="36"/>
      <c r="C308" s="208" t="s">
        <v>445</v>
      </c>
      <c r="D308" s="208" t="s">
        <v>122</v>
      </c>
      <c r="E308" s="209" t="s">
        <v>446</v>
      </c>
      <c r="F308" s="210" t="s">
        <v>447</v>
      </c>
      <c r="G308" s="211" t="s">
        <v>125</v>
      </c>
      <c r="H308" s="212">
        <v>8</v>
      </c>
      <c r="I308" s="213"/>
      <c r="J308" s="214">
        <f>ROUND(I308*H308,2)</f>
        <v>0</v>
      </c>
      <c r="K308" s="210" t="s">
        <v>174</v>
      </c>
      <c r="L308" s="41"/>
      <c r="M308" s="215" t="s">
        <v>1</v>
      </c>
      <c r="N308" s="216" t="s">
        <v>40</v>
      </c>
      <c r="O308" s="88"/>
      <c r="P308" s="217">
        <f>O308*H308</f>
        <v>0</v>
      </c>
      <c r="Q308" s="217">
        <v>0</v>
      </c>
      <c r="R308" s="217">
        <f>Q308*H308</f>
        <v>0</v>
      </c>
      <c r="S308" s="217">
        <v>0</v>
      </c>
      <c r="T308" s="218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19" t="s">
        <v>126</v>
      </c>
      <c r="AT308" s="219" t="s">
        <v>122</v>
      </c>
      <c r="AU308" s="219" t="s">
        <v>82</v>
      </c>
      <c r="AY308" s="14" t="s">
        <v>119</v>
      </c>
      <c r="BE308" s="220">
        <f>IF(N308="základní",J308,0)</f>
        <v>0</v>
      </c>
      <c r="BF308" s="220">
        <f>IF(N308="snížená",J308,0)</f>
        <v>0</v>
      </c>
      <c r="BG308" s="220">
        <f>IF(N308="zákl. přenesená",J308,0)</f>
        <v>0</v>
      </c>
      <c r="BH308" s="220">
        <f>IF(N308="sníž. přenesená",J308,0)</f>
        <v>0</v>
      </c>
      <c r="BI308" s="220">
        <f>IF(N308="nulová",J308,0)</f>
        <v>0</v>
      </c>
      <c r="BJ308" s="14" t="s">
        <v>80</v>
      </c>
      <c r="BK308" s="220">
        <f>ROUND(I308*H308,2)</f>
        <v>0</v>
      </c>
      <c r="BL308" s="14" t="s">
        <v>126</v>
      </c>
      <c r="BM308" s="219" t="s">
        <v>448</v>
      </c>
    </row>
    <row r="309" s="2" customFormat="1">
      <c r="A309" s="35"/>
      <c r="B309" s="36"/>
      <c r="C309" s="37"/>
      <c r="D309" s="221" t="s">
        <v>128</v>
      </c>
      <c r="E309" s="37"/>
      <c r="F309" s="222" t="s">
        <v>449</v>
      </c>
      <c r="G309" s="37"/>
      <c r="H309" s="37"/>
      <c r="I309" s="223"/>
      <c r="J309" s="37"/>
      <c r="K309" s="37"/>
      <c r="L309" s="41"/>
      <c r="M309" s="224"/>
      <c r="N309" s="225"/>
      <c r="O309" s="88"/>
      <c r="P309" s="88"/>
      <c r="Q309" s="88"/>
      <c r="R309" s="88"/>
      <c r="S309" s="88"/>
      <c r="T309" s="89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T309" s="14" t="s">
        <v>128</v>
      </c>
      <c r="AU309" s="14" t="s">
        <v>82</v>
      </c>
    </row>
    <row r="310" s="2" customFormat="1">
      <c r="A310" s="35"/>
      <c r="B310" s="36"/>
      <c r="C310" s="37"/>
      <c r="D310" s="236" t="s">
        <v>164</v>
      </c>
      <c r="E310" s="37"/>
      <c r="F310" s="237" t="s">
        <v>450</v>
      </c>
      <c r="G310" s="37"/>
      <c r="H310" s="37"/>
      <c r="I310" s="223"/>
      <c r="J310" s="37"/>
      <c r="K310" s="37"/>
      <c r="L310" s="41"/>
      <c r="M310" s="224"/>
      <c r="N310" s="225"/>
      <c r="O310" s="88"/>
      <c r="P310" s="88"/>
      <c r="Q310" s="88"/>
      <c r="R310" s="88"/>
      <c r="S310" s="88"/>
      <c r="T310" s="89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T310" s="14" t="s">
        <v>164</v>
      </c>
      <c r="AU310" s="14" t="s">
        <v>82</v>
      </c>
    </row>
    <row r="311" s="2" customFormat="1" ht="16.5" customHeight="1">
      <c r="A311" s="35"/>
      <c r="B311" s="36"/>
      <c r="C311" s="208" t="s">
        <v>451</v>
      </c>
      <c r="D311" s="208" t="s">
        <v>122</v>
      </c>
      <c r="E311" s="209" t="s">
        <v>452</v>
      </c>
      <c r="F311" s="210" t="s">
        <v>453</v>
      </c>
      <c r="G311" s="211" t="s">
        <v>125</v>
      </c>
      <c r="H311" s="212">
        <v>1</v>
      </c>
      <c r="I311" s="213"/>
      <c r="J311" s="214">
        <f>ROUND(I311*H311,2)</f>
        <v>0</v>
      </c>
      <c r="K311" s="210" t="s">
        <v>1</v>
      </c>
      <c r="L311" s="41"/>
      <c r="M311" s="215" t="s">
        <v>1</v>
      </c>
      <c r="N311" s="216" t="s">
        <v>40</v>
      </c>
      <c r="O311" s="88"/>
      <c r="P311" s="217">
        <f>O311*H311</f>
        <v>0</v>
      </c>
      <c r="Q311" s="217">
        <v>0</v>
      </c>
      <c r="R311" s="217">
        <f>Q311*H311</f>
        <v>0</v>
      </c>
      <c r="S311" s="217">
        <v>0</v>
      </c>
      <c r="T311" s="218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19" t="s">
        <v>126</v>
      </c>
      <c r="AT311" s="219" t="s">
        <v>122</v>
      </c>
      <c r="AU311" s="219" t="s">
        <v>82</v>
      </c>
      <c r="AY311" s="14" t="s">
        <v>119</v>
      </c>
      <c r="BE311" s="220">
        <f>IF(N311="základní",J311,0)</f>
        <v>0</v>
      </c>
      <c r="BF311" s="220">
        <f>IF(N311="snížená",J311,0)</f>
        <v>0</v>
      </c>
      <c r="BG311" s="220">
        <f>IF(N311="zákl. přenesená",J311,0)</f>
        <v>0</v>
      </c>
      <c r="BH311" s="220">
        <f>IF(N311="sníž. přenesená",J311,0)</f>
        <v>0</v>
      </c>
      <c r="BI311" s="220">
        <f>IF(N311="nulová",J311,0)</f>
        <v>0</v>
      </c>
      <c r="BJ311" s="14" t="s">
        <v>80</v>
      </c>
      <c r="BK311" s="220">
        <f>ROUND(I311*H311,2)</f>
        <v>0</v>
      </c>
      <c r="BL311" s="14" t="s">
        <v>126</v>
      </c>
      <c r="BM311" s="219" t="s">
        <v>454</v>
      </c>
    </row>
    <row r="312" s="2" customFormat="1">
      <c r="A312" s="35"/>
      <c r="B312" s="36"/>
      <c r="C312" s="37"/>
      <c r="D312" s="221" t="s">
        <v>128</v>
      </c>
      <c r="E312" s="37"/>
      <c r="F312" s="222" t="s">
        <v>453</v>
      </c>
      <c r="G312" s="37"/>
      <c r="H312" s="37"/>
      <c r="I312" s="223"/>
      <c r="J312" s="37"/>
      <c r="K312" s="37"/>
      <c r="L312" s="41"/>
      <c r="M312" s="224"/>
      <c r="N312" s="225"/>
      <c r="O312" s="88"/>
      <c r="P312" s="88"/>
      <c r="Q312" s="88"/>
      <c r="R312" s="88"/>
      <c r="S312" s="88"/>
      <c r="T312" s="89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T312" s="14" t="s">
        <v>128</v>
      </c>
      <c r="AU312" s="14" t="s">
        <v>82</v>
      </c>
    </row>
    <row r="313" s="2" customFormat="1" ht="16.5" customHeight="1">
      <c r="A313" s="35"/>
      <c r="B313" s="36"/>
      <c r="C313" s="208" t="s">
        <v>455</v>
      </c>
      <c r="D313" s="208" t="s">
        <v>122</v>
      </c>
      <c r="E313" s="209" t="s">
        <v>456</v>
      </c>
      <c r="F313" s="210" t="s">
        <v>457</v>
      </c>
      <c r="G313" s="211" t="s">
        <v>125</v>
      </c>
      <c r="H313" s="212">
        <v>1</v>
      </c>
      <c r="I313" s="213"/>
      <c r="J313" s="214">
        <f>ROUND(I313*H313,2)</f>
        <v>0</v>
      </c>
      <c r="K313" s="210" t="s">
        <v>1</v>
      </c>
      <c r="L313" s="41"/>
      <c r="M313" s="215" t="s">
        <v>1</v>
      </c>
      <c r="N313" s="216" t="s">
        <v>40</v>
      </c>
      <c r="O313" s="88"/>
      <c r="P313" s="217">
        <f>O313*H313</f>
        <v>0</v>
      </c>
      <c r="Q313" s="217">
        <v>0</v>
      </c>
      <c r="R313" s="217">
        <f>Q313*H313</f>
        <v>0</v>
      </c>
      <c r="S313" s="217">
        <v>0</v>
      </c>
      <c r="T313" s="218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19" t="s">
        <v>126</v>
      </c>
      <c r="AT313" s="219" t="s">
        <v>122</v>
      </c>
      <c r="AU313" s="219" t="s">
        <v>82</v>
      </c>
      <c r="AY313" s="14" t="s">
        <v>119</v>
      </c>
      <c r="BE313" s="220">
        <f>IF(N313="základní",J313,0)</f>
        <v>0</v>
      </c>
      <c r="BF313" s="220">
        <f>IF(N313="snížená",J313,0)</f>
        <v>0</v>
      </c>
      <c r="BG313" s="220">
        <f>IF(N313="zákl. přenesená",J313,0)</f>
        <v>0</v>
      </c>
      <c r="BH313" s="220">
        <f>IF(N313="sníž. přenesená",J313,0)</f>
        <v>0</v>
      </c>
      <c r="BI313" s="220">
        <f>IF(N313="nulová",J313,0)</f>
        <v>0</v>
      </c>
      <c r="BJ313" s="14" t="s">
        <v>80</v>
      </c>
      <c r="BK313" s="220">
        <f>ROUND(I313*H313,2)</f>
        <v>0</v>
      </c>
      <c r="BL313" s="14" t="s">
        <v>126</v>
      </c>
      <c r="BM313" s="219" t="s">
        <v>458</v>
      </c>
    </row>
    <row r="314" s="2" customFormat="1">
      <c r="A314" s="35"/>
      <c r="B314" s="36"/>
      <c r="C314" s="37"/>
      <c r="D314" s="221" t="s">
        <v>128</v>
      </c>
      <c r="E314" s="37"/>
      <c r="F314" s="222" t="s">
        <v>457</v>
      </c>
      <c r="G314" s="37"/>
      <c r="H314" s="37"/>
      <c r="I314" s="223"/>
      <c r="J314" s="37"/>
      <c r="K314" s="37"/>
      <c r="L314" s="41"/>
      <c r="M314" s="224"/>
      <c r="N314" s="225"/>
      <c r="O314" s="88"/>
      <c r="P314" s="88"/>
      <c r="Q314" s="88"/>
      <c r="R314" s="88"/>
      <c r="S314" s="88"/>
      <c r="T314" s="89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T314" s="14" t="s">
        <v>128</v>
      </c>
      <c r="AU314" s="14" t="s">
        <v>82</v>
      </c>
    </row>
    <row r="315" s="2" customFormat="1" ht="16.5" customHeight="1">
      <c r="A315" s="35"/>
      <c r="B315" s="36"/>
      <c r="C315" s="208" t="s">
        <v>459</v>
      </c>
      <c r="D315" s="208" t="s">
        <v>122</v>
      </c>
      <c r="E315" s="209" t="s">
        <v>460</v>
      </c>
      <c r="F315" s="210" t="s">
        <v>461</v>
      </c>
      <c r="G315" s="211" t="s">
        <v>125</v>
      </c>
      <c r="H315" s="212">
        <v>1</v>
      </c>
      <c r="I315" s="213"/>
      <c r="J315" s="214">
        <f>ROUND(I315*H315,2)</f>
        <v>0</v>
      </c>
      <c r="K315" s="210" t="s">
        <v>1</v>
      </c>
      <c r="L315" s="41"/>
      <c r="M315" s="215" t="s">
        <v>1</v>
      </c>
      <c r="N315" s="216" t="s">
        <v>40</v>
      </c>
      <c r="O315" s="88"/>
      <c r="P315" s="217">
        <f>O315*H315</f>
        <v>0</v>
      </c>
      <c r="Q315" s="217">
        <v>0</v>
      </c>
      <c r="R315" s="217">
        <f>Q315*H315</f>
        <v>0</v>
      </c>
      <c r="S315" s="217">
        <v>0</v>
      </c>
      <c r="T315" s="218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19" t="s">
        <v>126</v>
      </c>
      <c r="AT315" s="219" t="s">
        <v>122</v>
      </c>
      <c r="AU315" s="219" t="s">
        <v>82</v>
      </c>
      <c r="AY315" s="14" t="s">
        <v>119</v>
      </c>
      <c r="BE315" s="220">
        <f>IF(N315="základní",J315,0)</f>
        <v>0</v>
      </c>
      <c r="BF315" s="220">
        <f>IF(N315="snížená",J315,0)</f>
        <v>0</v>
      </c>
      <c r="BG315" s="220">
        <f>IF(N315="zákl. přenesená",J315,0)</f>
        <v>0</v>
      </c>
      <c r="BH315" s="220">
        <f>IF(N315="sníž. přenesená",J315,0)</f>
        <v>0</v>
      </c>
      <c r="BI315" s="220">
        <f>IF(N315="nulová",J315,0)</f>
        <v>0</v>
      </c>
      <c r="BJ315" s="14" t="s">
        <v>80</v>
      </c>
      <c r="BK315" s="220">
        <f>ROUND(I315*H315,2)</f>
        <v>0</v>
      </c>
      <c r="BL315" s="14" t="s">
        <v>126</v>
      </c>
      <c r="BM315" s="219" t="s">
        <v>462</v>
      </c>
    </row>
    <row r="316" s="2" customFormat="1">
      <c r="A316" s="35"/>
      <c r="B316" s="36"/>
      <c r="C316" s="37"/>
      <c r="D316" s="221" t="s">
        <v>128</v>
      </c>
      <c r="E316" s="37"/>
      <c r="F316" s="222" t="s">
        <v>461</v>
      </c>
      <c r="G316" s="37"/>
      <c r="H316" s="37"/>
      <c r="I316" s="223"/>
      <c r="J316" s="37"/>
      <c r="K316" s="37"/>
      <c r="L316" s="41"/>
      <c r="M316" s="224"/>
      <c r="N316" s="225"/>
      <c r="O316" s="88"/>
      <c r="P316" s="88"/>
      <c r="Q316" s="88"/>
      <c r="R316" s="88"/>
      <c r="S316" s="88"/>
      <c r="T316" s="89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T316" s="14" t="s">
        <v>128</v>
      </c>
      <c r="AU316" s="14" t="s">
        <v>82</v>
      </c>
    </row>
    <row r="317" s="2" customFormat="1" ht="16.5" customHeight="1">
      <c r="A317" s="35"/>
      <c r="B317" s="36"/>
      <c r="C317" s="226" t="s">
        <v>463</v>
      </c>
      <c r="D317" s="226" t="s">
        <v>134</v>
      </c>
      <c r="E317" s="227" t="s">
        <v>464</v>
      </c>
      <c r="F317" s="228" t="s">
        <v>465</v>
      </c>
      <c r="G317" s="229" t="s">
        <v>125</v>
      </c>
      <c r="H317" s="230">
        <v>1</v>
      </c>
      <c r="I317" s="231"/>
      <c r="J317" s="232">
        <f>ROUND(I317*H317,2)</f>
        <v>0</v>
      </c>
      <c r="K317" s="228" t="s">
        <v>1</v>
      </c>
      <c r="L317" s="233"/>
      <c r="M317" s="234" t="s">
        <v>1</v>
      </c>
      <c r="N317" s="235" t="s">
        <v>40</v>
      </c>
      <c r="O317" s="88"/>
      <c r="P317" s="217">
        <f>O317*H317</f>
        <v>0</v>
      </c>
      <c r="Q317" s="217">
        <v>0</v>
      </c>
      <c r="R317" s="217">
        <f>Q317*H317</f>
        <v>0</v>
      </c>
      <c r="S317" s="217">
        <v>0</v>
      </c>
      <c r="T317" s="218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19" t="s">
        <v>137</v>
      </c>
      <c r="AT317" s="219" t="s">
        <v>134</v>
      </c>
      <c r="AU317" s="219" t="s">
        <v>82</v>
      </c>
      <c r="AY317" s="14" t="s">
        <v>119</v>
      </c>
      <c r="BE317" s="220">
        <f>IF(N317="základní",J317,0)</f>
        <v>0</v>
      </c>
      <c r="BF317" s="220">
        <f>IF(N317="snížená",J317,0)</f>
        <v>0</v>
      </c>
      <c r="BG317" s="220">
        <f>IF(N317="zákl. přenesená",J317,0)</f>
        <v>0</v>
      </c>
      <c r="BH317" s="220">
        <f>IF(N317="sníž. přenesená",J317,0)</f>
        <v>0</v>
      </c>
      <c r="BI317" s="220">
        <f>IF(N317="nulová",J317,0)</f>
        <v>0</v>
      </c>
      <c r="BJ317" s="14" t="s">
        <v>80</v>
      </c>
      <c r="BK317" s="220">
        <f>ROUND(I317*H317,2)</f>
        <v>0</v>
      </c>
      <c r="BL317" s="14" t="s">
        <v>126</v>
      </c>
      <c r="BM317" s="219" t="s">
        <v>466</v>
      </c>
    </row>
    <row r="318" s="2" customFormat="1">
      <c r="A318" s="35"/>
      <c r="B318" s="36"/>
      <c r="C318" s="37"/>
      <c r="D318" s="221" t="s">
        <v>128</v>
      </c>
      <c r="E318" s="37"/>
      <c r="F318" s="222" t="s">
        <v>465</v>
      </c>
      <c r="G318" s="37"/>
      <c r="H318" s="37"/>
      <c r="I318" s="223"/>
      <c r="J318" s="37"/>
      <c r="K318" s="37"/>
      <c r="L318" s="41"/>
      <c r="M318" s="224"/>
      <c r="N318" s="225"/>
      <c r="O318" s="88"/>
      <c r="P318" s="88"/>
      <c r="Q318" s="88"/>
      <c r="R318" s="88"/>
      <c r="S318" s="88"/>
      <c r="T318" s="89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T318" s="14" t="s">
        <v>128</v>
      </c>
      <c r="AU318" s="14" t="s">
        <v>82</v>
      </c>
    </row>
    <row r="319" s="12" customFormat="1" ht="22.8" customHeight="1">
      <c r="A319" s="12"/>
      <c r="B319" s="192"/>
      <c r="C319" s="193"/>
      <c r="D319" s="194" t="s">
        <v>74</v>
      </c>
      <c r="E319" s="206" t="s">
        <v>467</v>
      </c>
      <c r="F319" s="206" t="s">
        <v>468</v>
      </c>
      <c r="G319" s="193"/>
      <c r="H319" s="193"/>
      <c r="I319" s="196"/>
      <c r="J319" s="207">
        <f>BK319</f>
        <v>0</v>
      </c>
      <c r="K319" s="193"/>
      <c r="L319" s="198"/>
      <c r="M319" s="199"/>
      <c r="N319" s="200"/>
      <c r="O319" s="200"/>
      <c r="P319" s="201">
        <f>SUM(P320:P324)</f>
        <v>0</v>
      </c>
      <c r="Q319" s="200"/>
      <c r="R319" s="201">
        <f>SUM(R320:R324)</f>
        <v>0</v>
      </c>
      <c r="S319" s="200"/>
      <c r="T319" s="202">
        <f>SUM(T320:T324)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03" t="s">
        <v>82</v>
      </c>
      <c r="AT319" s="204" t="s">
        <v>74</v>
      </c>
      <c r="AU319" s="204" t="s">
        <v>80</v>
      </c>
      <c r="AY319" s="203" t="s">
        <v>119</v>
      </c>
      <c r="BK319" s="205">
        <f>SUM(BK320:BK324)</f>
        <v>0</v>
      </c>
    </row>
    <row r="320" s="2" customFormat="1" ht="24.15" customHeight="1">
      <c r="A320" s="35"/>
      <c r="B320" s="36"/>
      <c r="C320" s="208" t="s">
        <v>469</v>
      </c>
      <c r="D320" s="208" t="s">
        <v>122</v>
      </c>
      <c r="E320" s="209" t="s">
        <v>470</v>
      </c>
      <c r="F320" s="210" t="s">
        <v>471</v>
      </c>
      <c r="G320" s="211" t="s">
        <v>125</v>
      </c>
      <c r="H320" s="212">
        <v>1</v>
      </c>
      <c r="I320" s="213"/>
      <c r="J320" s="214">
        <f>ROUND(I320*H320,2)</f>
        <v>0</v>
      </c>
      <c r="K320" s="210" t="s">
        <v>161</v>
      </c>
      <c r="L320" s="41"/>
      <c r="M320" s="215" t="s">
        <v>1</v>
      </c>
      <c r="N320" s="216" t="s">
        <v>40</v>
      </c>
      <c r="O320" s="88"/>
      <c r="P320" s="217">
        <f>O320*H320</f>
        <v>0</v>
      </c>
      <c r="Q320" s="217">
        <v>0</v>
      </c>
      <c r="R320" s="217">
        <f>Q320*H320</f>
        <v>0</v>
      </c>
      <c r="S320" s="217">
        <v>0</v>
      </c>
      <c r="T320" s="218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19" t="s">
        <v>126</v>
      </c>
      <c r="AT320" s="219" t="s">
        <v>122</v>
      </c>
      <c r="AU320" s="219" t="s">
        <v>82</v>
      </c>
      <c r="AY320" s="14" t="s">
        <v>119</v>
      </c>
      <c r="BE320" s="220">
        <f>IF(N320="základní",J320,0)</f>
        <v>0</v>
      </c>
      <c r="BF320" s="220">
        <f>IF(N320="snížená",J320,0)</f>
        <v>0</v>
      </c>
      <c r="BG320" s="220">
        <f>IF(N320="zákl. přenesená",J320,0)</f>
        <v>0</v>
      </c>
      <c r="BH320" s="220">
        <f>IF(N320="sníž. přenesená",J320,0)</f>
        <v>0</v>
      </c>
      <c r="BI320" s="220">
        <f>IF(N320="nulová",J320,0)</f>
        <v>0</v>
      </c>
      <c r="BJ320" s="14" t="s">
        <v>80</v>
      </c>
      <c r="BK320" s="220">
        <f>ROUND(I320*H320,2)</f>
        <v>0</v>
      </c>
      <c r="BL320" s="14" t="s">
        <v>126</v>
      </c>
      <c r="BM320" s="219" t="s">
        <v>472</v>
      </c>
    </row>
    <row r="321" s="2" customFormat="1">
      <c r="A321" s="35"/>
      <c r="B321" s="36"/>
      <c r="C321" s="37"/>
      <c r="D321" s="221" t="s">
        <v>128</v>
      </c>
      <c r="E321" s="37"/>
      <c r="F321" s="222" t="s">
        <v>473</v>
      </c>
      <c r="G321" s="37"/>
      <c r="H321" s="37"/>
      <c r="I321" s="223"/>
      <c r="J321" s="37"/>
      <c r="K321" s="37"/>
      <c r="L321" s="41"/>
      <c r="M321" s="224"/>
      <c r="N321" s="225"/>
      <c r="O321" s="88"/>
      <c r="P321" s="88"/>
      <c r="Q321" s="88"/>
      <c r="R321" s="88"/>
      <c r="S321" s="88"/>
      <c r="T321" s="89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T321" s="14" t="s">
        <v>128</v>
      </c>
      <c r="AU321" s="14" t="s">
        <v>82</v>
      </c>
    </row>
    <row r="322" s="2" customFormat="1">
      <c r="A322" s="35"/>
      <c r="B322" s="36"/>
      <c r="C322" s="37"/>
      <c r="D322" s="236" t="s">
        <v>164</v>
      </c>
      <c r="E322" s="37"/>
      <c r="F322" s="237" t="s">
        <v>474</v>
      </c>
      <c r="G322" s="37"/>
      <c r="H322" s="37"/>
      <c r="I322" s="223"/>
      <c r="J322" s="37"/>
      <c r="K322" s="37"/>
      <c r="L322" s="41"/>
      <c r="M322" s="224"/>
      <c r="N322" s="225"/>
      <c r="O322" s="88"/>
      <c r="P322" s="88"/>
      <c r="Q322" s="88"/>
      <c r="R322" s="88"/>
      <c r="S322" s="88"/>
      <c r="T322" s="89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T322" s="14" t="s">
        <v>164</v>
      </c>
      <c r="AU322" s="14" t="s">
        <v>82</v>
      </c>
    </row>
    <row r="323" s="2" customFormat="1" ht="24.15" customHeight="1">
      <c r="A323" s="35"/>
      <c r="B323" s="36"/>
      <c r="C323" s="226" t="s">
        <v>475</v>
      </c>
      <c r="D323" s="226" t="s">
        <v>134</v>
      </c>
      <c r="E323" s="227" t="s">
        <v>476</v>
      </c>
      <c r="F323" s="228" t="s">
        <v>477</v>
      </c>
      <c r="G323" s="229" t="s">
        <v>125</v>
      </c>
      <c r="H323" s="230">
        <v>1</v>
      </c>
      <c r="I323" s="231"/>
      <c r="J323" s="232">
        <f>ROUND(I323*H323,2)</f>
        <v>0</v>
      </c>
      <c r="K323" s="228" t="s">
        <v>1</v>
      </c>
      <c r="L323" s="233"/>
      <c r="M323" s="234" t="s">
        <v>1</v>
      </c>
      <c r="N323" s="235" t="s">
        <v>40</v>
      </c>
      <c r="O323" s="88"/>
      <c r="P323" s="217">
        <f>O323*H323</f>
        <v>0</v>
      </c>
      <c r="Q323" s="217">
        <v>0</v>
      </c>
      <c r="R323" s="217">
        <f>Q323*H323</f>
        <v>0</v>
      </c>
      <c r="S323" s="217">
        <v>0</v>
      </c>
      <c r="T323" s="218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19" t="s">
        <v>137</v>
      </c>
      <c r="AT323" s="219" t="s">
        <v>134</v>
      </c>
      <c r="AU323" s="219" t="s">
        <v>82</v>
      </c>
      <c r="AY323" s="14" t="s">
        <v>119</v>
      </c>
      <c r="BE323" s="220">
        <f>IF(N323="základní",J323,0)</f>
        <v>0</v>
      </c>
      <c r="BF323" s="220">
        <f>IF(N323="snížená",J323,0)</f>
        <v>0</v>
      </c>
      <c r="BG323" s="220">
        <f>IF(N323="zákl. přenesená",J323,0)</f>
        <v>0</v>
      </c>
      <c r="BH323" s="220">
        <f>IF(N323="sníž. přenesená",J323,0)</f>
        <v>0</v>
      </c>
      <c r="BI323" s="220">
        <f>IF(N323="nulová",J323,0)</f>
        <v>0</v>
      </c>
      <c r="BJ323" s="14" t="s">
        <v>80</v>
      </c>
      <c r="BK323" s="220">
        <f>ROUND(I323*H323,2)</f>
        <v>0</v>
      </c>
      <c r="BL323" s="14" t="s">
        <v>126</v>
      </c>
      <c r="BM323" s="219" t="s">
        <v>478</v>
      </c>
    </row>
    <row r="324" s="2" customFormat="1">
      <c r="A324" s="35"/>
      <c r="B324" s="36"/>
      <c r="C324" s="37"/>
      <c r="D324" s="221" t="s">
        <v>128</v>
      </c>
      <c r="E324" s="37"/>
      <c r="F324" s="222" t="s">
        <v>477</v>
      </c>
      <c r="G324" s="37"/>
      <c r="H324" s="37"/>
      <c r="I324" s="223"/>
      <c r="J324" s="37"/>
      <c r="K324" s="37"/>
      <c r="L324" s="41"/>
      <c r="M324" s="224"/>
      <c r="N324" s="225"/>
      <c r="O324" s="88"/>
      <c r="P324" s="88"/>
      <c r="Q324" s="88"/>
      <c r="R324" s="88"/>
      <c r="S324" s="88"/>
      <c r="T324" s="89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T324" s="14" t="s">
        <v>128</v>
      </c>
      <c r="AU324" s="14" t="s">
        <v>82</v>
      </c>
    </row>
    <row r="325" s="12" customFormat="1" ht="22.8" customHeight="1">
      <c r="A325" s="12"/>
      <c r="B325" s="192"/>
      <c r="C325" s="193"/>
      <c r="D325" s="194" t="s">
        <v>74</v>
      </c>
      <c r="E325" s="206" t="s">
        <v>479</v>
      </c>
      <c r="F325" s="206" t="s">
        <v>480</v>
      </c>
      <c r="G325" s="193"/>
      <c r="H325" s="193"/>
      <c r="I325" s="196"/>
      <c r="J325" s="207">
        <f>BK325</f>
        <v>0</v>
      </c>
      <c r="K325" s="193"/>
      <c r="L325" s="198"/>
      <c r="M325" s="199"/>
      <c r="N325" s="200"/>
      <c r="O325" s="200"/>
      <c r="P325" s="201">
        <f>SUM(P326:P329)</f>
        <v>0</v>
      </c>
      <c r="Q325" s="200"/>
      <c r="R325" s="201">
        <f>SUM(R326:R329)</f>
        <v>0</v>
      </c>
      <c r="S325" s="200"/>
      <c r="T325" s="202">
        <f>SUM(T326:T329)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3" t="s">
        <v>82</v>
      </c>
      <c r="AT325" s="204" t="s">
        <v>74</v>
      </c>
      <c r="AU325" s="204" t="s">
        <v>80</v>
      </c>
      <c r="AY325" s="203" t="s">
        <v>119</v>
      </c>
      <c r="BK325" s="205">
        <f>SUM(BK326:BK329)</f>
        <v>0</v>
      </c>
    </row>
    <row r="326" s="2" customFormat="1" ht="16.5" customHeight="1">
      <c r="A326" s="35"/>
      <c r="B326" s="36"/>
      <c r="C326" s="208" t="s">
        <v>481</v>
      </c>
      <c r="D326" s="208" t="s">
        <v>122</v>
      </c>
      <c r="E326" s="209" t="s">
        <v>482</v>
      </c>
      <c r="F326" s="210" t="s">
        <v>483</v>
      </c>
      <c r="G326" s="211" t="s">
        <v>125</v>
      </c>
      <c r="H326" s="212">
        <v>1</v>
      </c>
      <c r="I326" s="213"/>
      <c r="J326" s="214">
        <f>ROUND(I326*H326,2)</f>
        <v>0</v>
      </c>
      <c r="K326" s="210" t="s">
        <v>1</v>
      </c>
      <c r="L326" s="41"/>
      <c r="M326" s="215" t="s">
        <v>1</v>
      </c>
      <c r="N326" s="216" t="s">
        <v>40</v>
      </c>
      <c r="O326" s="88"/>
      <c r="P326" s="217">
        <f>O326*H326</f>
        <v>0</v>
      </c>
      <c r="Q326" s="217">
        <v>0</v>
      </c>
      <c r="R326" s="217">
        <f>Q326*H326</f>
        <v>0</v>
      </c>
      <c r="S326" s="217">
        <v>0</v>
      </c>
      <c r="T326" s="218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19" t="s">
        <v>126</v>
      </c>
      <c r="AT326" s="219" t="s">
        <v>122</v>
      </c>
      <c r="AU326" s="219" t="s">
        <v>82</v>
      </c>
      <c r="AY326" s="14" t="s">
        <v>119</v>
      </c>
      <c r="BE326" s="220">
        <f>IF(N326="základní",J326,0)</f>
        <v>0</v>
      </c>
      <c r="BF326" s="220">
        <f>IF(N326="snížená",J326,0)</f>
        <v>0</v>
      </c>
      <c r="BG326" s="220">
        <f>IF(N326="zákl. přenesená",J326,0)</f>
        <v>0</v>
      </c>
      <c r="BH326" s="220">
        <f>IF(N326="sníž. přenesená",J326,0)</f>
        <v>0</v>
      </c>
      <c r="BI326" s="220">
        <f>IF(N326="nulová",J326,0)</f>
        <v>0</v>
      </c>
      <c r="BJ326" s="14" t="s">
        <v>80</v>
      </c>
      <c r="BK326" s="220">
        <f>ROUND(I326*H326,2)</f>
        <v>0</v>
      </c>
      <c r="BL326" s="14" t="s">
        <v>126</v>
      </c>
      <c r="BM326" s="219" t="s">
        <v>484</v>
      </c>
    </row>
    <row r="327" s="2" customFormat="1">
      <c r="A327" s="35"/>
      <c r="B327" s="36"/>
      <c r="C327" s="37"/>
      <c r="D327" s="221" t="s">
        <v>128</v>
      </c>
      <c r="E327" s="37"/>
      <c r="F327" s="222" t="s">
        <v>483</v>
      </c>
      <c r="G327" s="37"/>
      <c r="H327" s="37"/>
      <c r="I327" s="223"/>
      <c r="J327" s="37"/>
      <c r="K327" s="37"/>
      <c r="L327" s="41"/>
      <c r="M327" s="224"/>
      <c r="N327" s="225"/>
      <c r="O327" s="88"/>
      <c r="P327" s="88"/>
      <c r="Q327" s="88"/>
      <c r="R327" s="88"/>
      <c r="S327" s="88"/>
      <c r="T327" s="89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4" t="s">
        <v>128</v>
      </c>
      <c r="AU327" s="14" t="s">
        <v>82</v>
      </c>
    </row>
    <row r="328" s="2" customFormat="1" ht="16.5" customHeight="1">
      <c r="A328" s="35"/>
      <c r="B328" s="36"/>
      <c r="C328" s="208" t="s">
        <v>485</v>
      </c>
      <c r="D328" s="208" t="s">
        <v>122</v>
      </c>
      <c r="E328" s="209" t="s">
        <v>486</v>
      </c>
      <c r="F328" s="210" t="s">
        <v>487</v>
      </c>
      <c r="G328" s="211" t="s">
        <v>125</v>
      </c>
      <c r="H328" s="212">
        <v>1</v>
      </c>
      <c r="I328" s="213"/>
      <c r="J328" s="214">
        <f>ROUND(I328*H328,2)</f>
        <v>0</v>
      </c>
      <c r="K328" s="210" t="s">
        <v>1</v>
      </c>
      <c r="L328" s="41"/>
      <c r="M328" s="215" t="s">
        <v>1</v>
      </c>
      <c r="N328" s="216" t="s">
        <v>40</v>
      </c>
      <c r="O328" s="88"/>
      <c r="P328" s="217">
        <f>O328*H328</f>
        <v>0</v>
      </c>
      <c r="Q328" s="217">
        <v>0</v>
      </c>
      <c r="R328" s="217">
        <f>Q328*H328</f>
        <v>0</v>
      </c>
      <c r="S328" s="217">
        <v>0</v>
      </c>
      <c r="T328" s="218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19" t="s">
        <v>126</v>
      </c>
      <c r="AT328" s="219" t="s">
        <v>122</v>
      </c>
      <c r="AU328" s="219" t="s">
        <v>82</v>
      </c>
      <c r="AY328" s="14" t="s">
        <v>119</v>
      </c>
      <c r="BE328" s="220">
        <f>IF(N328="základní",J328,0)</f>
        <v>0</v>
      </c>
      <c r="BF328" s="220">
        <f>IF(N328="snížená",J328,0)</f>
        <v>0</v>
      </c>
      <c r="BG328" s="220">
        <f>IF(N328="zákl. přenesená",J328,0)</f>
        <v>0</v>
      </c>
      <c r="BH328" s="220">
        <f>IF(N328="sníž. přenesená",J328,0)</f>
        <v>0</v>
      </c>
      <c r="BI328" s="220">
        <f>IF(N328="nulová",J328,0)</f>
        <v>0</v>
      </c>
      <c r="BJ328" s="14" t="s">
        <v>80</v>
      </c>
      <c r="BK328" s="220">
        <f>ROUND(I328*H328,2)</f>
        <v>0</v>
      </c>
      <c r="BL328" s="14" t="s">
        <v>126</v>
      </c>
      <c r="BM328" s="219" t="s">
        <v>488</v>
      </c>
    </row>
    <row r="329" s="2" customFormat="1">
      <c r="A329" s="35"/>
      <c r="B329" s="36"/>
      <c r="C329" s="37"/>
      <c r="D329" s="221" t="s">
        <v>128</v>
      </c>
      <c r="E329" s="37"/>
      <c r="F329" s="222" t="s">
        <v>487</v>
      </c>
      <c r="G329" s="37"/>
      <c r="H329" s="37"/>
      <c r="I329" s="223"/>
      <c r="J329" s="37"/>
      <c r="K329" s="37"/>
      <c r="L329" s="41"/>
      <c r="M329" s="224"/>
      <c r="N329" s="225"/>
      <c r="O329" s="88"/>
      <c r="P329" s="88"/>
      <c r="Q329" s="88"/>
      <c r="R329" s="88"/>
      <c r="S329" s="88"/>
      <c r="T329" s="89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T329" s="14" t="s">
        <v>128</v>
      </c>
      <c r="AU329" s="14" t="s">
        <v>82</v>
      </c>
    </row>
    <row r="330" s="12" customFormat="1" ht="25.92" customHeight="1">
      <c r="A330" s="12"/>
      <c r="B330" s="192"/>
      <c r="C330" s="193"/>
      <c r="D330" s="194" t="s">
        <v>74</v>
      </c>
      <c r="E330" s="195" t="s">
        <v>134</v>
      </c>
      <c r="F330" s="195" t="s">
        <v>489</v>
      </c>
      <c r="G330" s="193"/>
      <c r="H330" s="193"/>
      <c r="I330" s="196"/>
      <c r="J330" s="197">
        <f>BK330</f>
        <v>0</v>
      </c>
      <c r="K330" s="193"/>
      <c r="L330" s="198"/>
      <c r="M330" s="199"/>
      <c r="N330" s="200"/>
      <c r="O330" s="200"/>
      <c r="P330" s="201">
        <f>P331+P337+P343</f>
        <v>0</v>
      </c>
      <c r="Q330" s="200"/>
      <c r="R330" s="201">
        <f>R331+R337+R343</f>
        <v>0.052500000000000005</v>
      </c>
      <c r="S330" s="200"/>
      <c r="T330" s="202">
        <f>T331+T337+T343</f>
        <v>0.43845000000000001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03" t="s">
        <v>133</v>
      </c>
      <c r="AT330" s="204" t="s">
        <v>74</v>
      </c>
      <c r="AU330" s="204" t="s">
        <v>75</v>
      </c>
      <c r="AY330" s="203" t="s">
        <v>119</v>
      </c>
      <c r="BK330" s="205">
        <f>BK331+BK337+BK343</f>
        <v>0</v>
      </c>
    </row>
    <row r="331" s="12" customFormat="1" ht="22.8" customHeight="1">
      <c r="A331" s="12"/>
      <c r="B331" s="192"/>
      <c r="C331" s="193"/>
      <c r="D331" s="194" t="s">
        <v>74</v>
      </c>
      <c r="E331" s="206" t="s">
        <v>490</v>
      </c>
      <c r="F331" s="206" t="s">
        <v>491</v>
      </c>
      <c r="G331" s="193"/>
      <c r="H331" s="193"/>
      <c r="I331" s="196"/>
      <c r="J331" s="207">
        <f>BK331</f>
        <v>0</v>
      </c>
      <c r="K331" s="193"/>
      <c r="L331" s="198"/>
      <c r="M331" s="199"/>
      <c r="N331" s="200"/>
      <c r="O331" s="200"/>
      <c r="P331" s="201">
        <f>SUM(P332:P336)</f>
        <v>0</v>
      </c>
      <c r="Q331" s="200"/>
      <c r="R331" s="201">
        <f>SUM(R332:R336)</f>
        <v>0</v>
      </c>
      <c r="S331" s="200"/>
      <c r="T331" s="202">
        <f>SUM(T332:T336)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03" t="s">
        <v>133</v>
      </c>
      <c r="AT331" s="204" t="s">
        <v>74</v>
      </c>
      <c r="AU331" s="204" t="s">
        <v>80</v>
      </c>
      <c r="AY331" s="203" t="s">
        <v>119</v>
      </c>
      <c r="BK331" s="205">
        <f>SUM(BK332:BK336)</f>
        <v>0</v>
      </c>
    </row>
    <row r="332" s="2" customFormat="1" ht="24.15" customHeight="1">
      <c r="A332" s="35"/>
      <c r="B332" s="36"/>
      <c r="C332" s="208" t="s">
        <v>492</v>
      </c>
      <c r="D332" s="208" t="s">
        <v>122</v>
      </c>
      <c r="E332" s="209" t="s">
        <v>493</v>
      </c>
      <c r="F332" s="210" t="s">
        <v>494</v>
      </c>
      <c r="G332" s="211" t="s">
        <v>125</v>
      </c>
      <c r="H332" s="212">
        <v>4</v>
      </c>
      <c r="I332" s="213"/>
      <c r="J332" s="214">
        <f>ROUND(I332*H332,2)</f>
        <v>0</v>
      </c>
      <c r="K332" s="210" t="s">
        <v>161</v>
      </c>
      <c r="L332" s="41"/>
      <c r="M332" s="215" t="s">
        <v>1</v>
      </c>
      <c r="N332" s="216" t="s">
        <v>40</v>
      </c>
      <c r="O332" s="88"/>
      <c r="P332" s="217">
        <f>O332*H332</f>
        <v>0</v>
      </c>
      <c r="Q332" s="217">
        <v>0</v>
      </c>
      <c r="R332" s="217">
        <f>Q332*H332</f>
        <v>0</v>
      </c>
      <c r="S332" s="217">
        <v>0</v>
      </c>
      <c r="T332" s="218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19" t="s">
        <v>423</v>
      </c>
      <c r="AT332" s="219" t="s">
        <v>122</v>
      </c>
      <c r="AU332" s="219" t="s">
        <v>82</v>
      </c>
      <c r="AY332" s="14" t="s">
        <v>119</v>
      </c>
      <c r="BE332" s="220">
        <f>IF(N332="základní",J332,0)</f>
        <v>0</v>
      </c>
      <c r="BF332" s="220">
        <f>IF(N332="snížená",J332,0)</f>
        <v>0</v>
      </c>
      <c r="BG332" s="220">
        <f>IF(N332="zákl. přenesená",J332,0)</f>
        <v>0</v>
      </c>
      <c r="BH332" s="220">
        <f>IF(N332="sníž. přenesená",J332,0)</f>
        <v>0</v>
      </c>
      <c r="BI332" s="220">
        <f>IF(N332="nulová",J332,0)</f>
        <v>0</v>
      </c>
      <c r="BJ332" s="14" t="s">
        <v>80</v>
      </c>
      <c r="BK332" s="220">
        <f>ROUND(I332*H332,2)</f>
        <v>0</v>
      </c>
      <c r="BL332" s="14" t="s">
        <v>423</v>
      </c>
      <c r="BM332" s="219" t="s">
        <v>495</v>
      </c>
    </row>
    <row r="333" s="2" customFormat="1">
      <c r="A333" s="35"/>
      <c r="B333" s="36"/>
      <c r="C333" s="37"/>
      <c r="D333" s="221" t="s">
        <v>128</v>
      </c>
      <c r="E333" s="37"/>
      <c r="F333" s="222" t="s">
        <v>496</v>
      </c>
      <c r="G333" s="37"/>
      <c r="H333" s="37"/>
      <c r="I333" s="223"/>
      <c r="J333" s="37"/>
      <c r="K333" s="37"/>
      <c r="L333" s="41"/>
      <c r="M333" s="224"/>
      <c r="N333" s="225"/>
      <c r="O333" s="88"/>
      <c r="P333" s="88"/>
      <c r="Q333" s="88"/>
      <c r="R333" s="88"/>
      <c r="S333" s="88"/>
      <c r="T333" s="89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T333" s="14" t="s">
        <v>128</v>
      </c>
      <c r="AU333" s="14" t="s">
        <v>82</v>
      </c>
    </row>
    <row r="334" s="2" customFormat="1">
      <c r="A334" s="35"/>
      <c r="B334" s="36"/>
      <c r="C334" s="37"/>
      <c r="D334" s="236" t="s">
        <v>164</v>
      </c>
      <c r="E334" s="37"/>
      <c r="F334" s="237" t="s">
        <v>497</v>
      </c>
      <c r="G334" s="37"/>
      <c r="H334" s="37"/>
      <c r="I334" s="223"/>
      <c r="J334" s="37"/>
      <c r="K334" s="37"/>
      <c r="L334" s="41"/>
      <c r="M334" s="224"/>
      <c r="N334" s="225"/>
      <c r="O334" s="88"/>
      <c r="P334" s="88"/>
      <c r="Q334" s="88"/>
      <c r="R334" s="88"/>
      <c r="S334" s="88"/>
      <c r="T334" s="89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T334" s="14" t="s">
        <v>164</v>
      </c>
      <c r="AU334" s="14" t="s">
        <v>82</v>
      </c>
    </row>
    <row r="335" s="2" customFormat="1" ht="24.15" customHeight="1">
      <c r="A335" s="35"/>
      <c r="B335" s="36"/>
      <c r="C335" s="226" t="s">
        <v>498</v>
      </c>
      <c r="D335" s="226" t="s">
        <v>134</v>
      </c>
      <c r="E335" s="227" t="s">
        <v>499</v>
      </c>
      <c r="F335" s="228" t="s">
        <v>500</v>
      </c>
      <c r="G335" s="229" t="s">
        <v>125</v>
      </c>
      <c r="H335" s="230">
        <v>4</v>
      </c>
      <c r="I335" s="231"/>
      <c r="J335" s="232">
        <f>ROUND(I335*H335,2)</f>
        <v>0</v>
      </c>
      <c r="K335" s="228" t="s">
        <v>1</v>
      </c>
      <c r="L335" s="233"/>
      <c r="M335" s="234" t="s">
        <v>1</v>
      </c>
      <c r="N335" s="235" t="s">
        <v>40</v>
      </c>
      <c r="O335" s="88"/>
      <c r="P335" s="217">
        <f>O335*H335</f>
        <v>0</v>
      </c>
      <c r="Q335" s="217">
        <v>0</v>
      </c>
      <c r="R335" s="217">
        <f>Q335*H335</f>
        <v>0</v>
      </c>
      <c r="S335" s="217">
        <v>0</v>
      </c>
      <c r="T335" s="218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19" t="s">
        <v>137</v>
      </c>
      <c r="AT335" s="219" t="s">
        <v>134</v>
      </c>
      <c r="AU335" s="219" t="s">
        <v>82</v>
      </c>
      <c r="AY335" s="14" t="s">
        <v>119</v>
      </c>
      <c r="BE335" s="220">
        <f>IF(N335="základní",J335,0)</f>
        <v>0</v>
      </c>
      <c r="BF335" s="220">
        <f>IF(N335="snížená",J335,0)</f>
        <v>0</v>
      </c>
      <c r="BG335" s="220">
        <f>IF(N335="zákl. přenesená",J335,0)</f>
        <v>0</v>
      </c>
      <c r="BH335" s="220">
        <f>IF(N335="sníž. přenesená",J335,0)</f>
        <v>0</v>
      </c>
      <c r="BI335" s="220">
        <f>IF(N335="nulová",J335,0)</f>
        <v>0</v>
      </c>
      <c r="BJ335" s="14" t="s">
        <v>80</v>
      </c>
      <c r="BK335" s="220">
        <f>ROUND(I335*H335,2)</f>
        <v>0</v>
      </c>
      <c r="BL335" s="14" t="s">
        <v>126</v>
      </c>
      <c r="BM335" s="219" t="s">
        <v>501</v>
      </c>
    </row>
    <row r="336" s="2" customFormat="1">
      <c r="A336" s="35"/>
      <c r="B336" s="36"/>
      <c r="C336" s="37"/>
      <c r="D336" s="221" t="s">
        <v>128</v>
      </c>
      <c r="E336" s="37"/>
      <c r="F336" s="222" t="s">
        <v>502</v>
      </c>
      <c r="G336" s="37"/>
      <c r="H336" s="37"/>
      <c r="I336" s="223"/>
      <c r="J336" s="37"/>
      <c r="K336" s="37"/>
      <c r="L336" s="41"/>
      <c r="M336" s="224"/>
      <c r="N336" s="225"/>
      <c r="O336" s="88"/>
      <c r="P336" s="88"/>
      <c r="Q336" s="88"/>
      <c r="R336" s="88"/>
      <c r="S336" s="88"/>
      <c r="T336" s="89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T336" s="14" t="s">
        <v>128</v>
      </c>
      <c r="AU336" s="14" t="s">
        <v>82</v>
      </c>
    </row>
    <row r="337" s="12" customFormat="1" ht="22.8" customHeight="1">
      <c r="A337" s="12"/>
      <c r="B337" s="192"/>
      <c r="C337" s="193"/>
      <c r="D337" s="194" t="s">
        <v>74</v>
      </c>
      <c r="E337" s="206" t="s">
        <v>503</v>
      </c>
      <c r="F337" s="206" t="s">
        <v>504</v>
      </c>
      <c r="G337" s="193"/>
      <c r="H337" s="193"/>
      <c r="I337" s="196"/>
      <c r="J337" s="207">
        <f>BK337</f>
        <v>0</v>
      </c>
      <c r="K337" s="193"/>
      <c r="L337" s="198"/>
      <c r="M337" s="199"/>
      <c r="N337" s="200"/>
      <c r="O337" s="200"/>
      <c r="P337" s="201">
        <f>SUM(P338:P342)</f>
        <v>0</v>
      </c>
      <c r="Q337" s="200"/>
      <c r="R337" s="201">
        <f>SUM(R338:R342)</f>
        <v>0</v>
      </c>
      <c r="S337" s="200"/>
      <c r="T337" s="202">
        <f>SUM(T338:T342)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3" t="s">
        <v>133</v>
      </c>
      <c r="AT337" s="204" t="s">
        <v>74</v>
      </c>
      <c r="AU337" s="204" t="s">
        <v>80</v>
      </c>
      <c r="AY337" s="203" t="s">
        <v>119</v>
      </c>
      <c r="BK337" s="205">
        <f>SUM(BK338:BK342)</f>
        <v>0</v>
      </c>
    </row>
    <row r="338" s="2" customFormat="1" ht="16.5" customHeight="1">
      <c r="A338" s="35"/>
      <c r="B338" s="36"/>
      <c r="C338" s="208" t="s">
        <v>505</v>
      </c>
      <c r="D338" s="208" t="s">
        <v>122</v>
      </c>
      <c r="E338" s="209" t="s">
        <v>506</v>
      </c>
      <c r="F338" s="210" t="s">
        <v>507</v>
      </c>
      <c r="G338" s="211" t="s">
        <v>125</v>
      </c>
      <c r="H338" s="212">
        <v>11</v>
      </c>
      <c r="I338" s="213"/>
      <c r="J338" s="214">
        <f>ROUND(I338*H338,2)</f>
        <v>0</v>
      </c>
      <c r="K338" s="210" t="s">
        <v>174</v>
      </c>
      <c r="L338" s="41"/>
      <c r="M338" s="215" t="s">
        <v>1</v>
      </c>
      <c r="N338" s="216" t="s">
        <v>40</v>
      </c>
      <c r="O338" s="88"/>
      <c r="P338" s="217">
        <f>O338*H338</f>
        <v>0</v>
      </c>
      <c r="Q338" s="217">
        <v>0</v>
      </c>
      <c r="R338" s="217">
        <f>Q338*H338</f>
        <v>0</v>
      </c>
      <c r="S338" s="217">
        <v>0</v>
      </c>
      <c r="T338" s="218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19" t="s">
        <v>423</v>
      </c>
      <c r="AT338" s="219" t="s">
        <v>122</v>
      </c>
      <c r="AU338" s="219" t="s">
        <v>82</v>
      </c>
      <c r="AY338" s="14" t="s">
        <v>119</v>
      </c>
      <c r="BE338" s="220">
        <f>IF(N338="základní",J338,0)</f>
        <v>0</v>
      </c>
      <c r="BF338" s="220">
        <f>IF(N338="snížená",J338,0)</f>
        <v>0</v>
      </c>
      <c r="BG338" s="220">
        <f>IF(N338="zákl. přenesená",J338,0)</f>
        <v>0</v>
      </c>
      <c r="BH338" s="220">
        <f>IF(N338="sníž. přenesená",J338,0)</f>
        <v>0</v>
      </c>
      <c r="BI338" s="220">
        <f>IF(N338="nulová",J338,0)</f>
        <v>0</v>
      </c>
      <c r="BJ338" s="14" t="s">
        <v>80</v>
      </c>
      <c r="BK338" s="220">
        <f>ROUND(I338*H338,2)</f>
        <v>0</v>
      </c>
      <c r="BL338" s="14" t="s">
        <v>423</v>
      </c>
      <c r="BM338" s="219" t="s">
        <v>508</v>
      </c>
    </row>
    <row r="339" s="2" customFormat="1">
      <c r="A339" s="35"/>
      <c r="B339" s="36"/>
      <c r="C339" s="37"/>
      <c r="D339" s="221" t="s">
        <v>128</v>
      </c>
      <c r="E339" s="37"/>
      <c r="F339" s="222" t="s">
        <v>509</v>
      </c>
      <c r="G339" s="37"/>
      <c r="H339" s="37"/>
      <c r="I339" s="223"/>
      <c r="J339" s="37"/>
      <c r="K339" s="37"/>
      <c r="L339" s="41"/>
      <c r="M339" s="224"/>
      <c r="N339" s="225"/>
      <c r="O339" s="88"/>
      <c r="P339" s="88"/>
      <c r="Q339" s="88"/>
      <c r="R339" s="88"/>
      <c r="S339" s="88"/>
      <c r="T339" s="89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T339" s="14" t="s">
        <v>128</v>
      </c>
      <c r="AU339" s="14" t="s">
        <v>82</v>
      </c>
    </row>
    <row r="340" s="2" customFormat="1">
      <c r="A340" s="35"/>
      <c r="B340" s="36"/>
      <c r="C340" s="37"/>
      <c r="D340" s="236" t="s">
        <v>164</v>
      </c>
      <c r="E340" s="37"/>
      <c r="F340" s="237" t="s">
        <v>510</v>
      </c>
      <c r="G340" s="37"/>
      <c r="H340" s="37"/>
      <c r="I340" s="223"/>
      <c r="J340" s="37"/>
      <c r="K340" s="37"/>
      <c r="L340" s="41"/>
      <c r="M340" s="224"/>
      <c r="N340" s="225"/>
      <c r="O340" s="88"/>
      <c r="P340" s="88"/>
      <c r="Q340" s="88"/>
      <c r="R340" s="88"/>
      <c r="S340" s="88"/>
      <c r="T340" s="89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T340" s="14" t="s">
        <v>164</v>
      </c>
      <c r="AU340" s="14" t="s">
        <v>82</v>
      </c>
    </row>
    <row r="341" s="2" customFormat="1" ht="16.5" customHeight="1">
      <c r="A341" s="35"/>
      <c r="B341" s="36"/>
      <c r="C341" s="226" t="s">
        <v>511</v>
      </c>
      <c r="D341" s="226" t="s">
        <v>134</v>
      </c>
      <c r="E341" s="227" t="s">
        <v>512</v>
      </c>
      <c r="F341" s="228" t="s">
        <v>513</v>
      </c>
      <c r="G341" s="229" t="s">
        <v>125</v>
      </c>
      <c r="H341" s="230">
        <v>11</v>
      </c>
      <c r="I341" s="231"/>
      <c r="J341" s="232">
        <f>ROUND(I341*H341,2)</f>
        <v>0</v>
      </c>
      <c r="K341" s="228" t="s">
        <v>1</v>
      </c>
      <c r="L341" s="233"/>
      <c r="M341" s="234" t="s">
        <v>1</v>
      </c>
      <c r="N341" s="235" t="s">
        <v>40</v>
      </c>
      <c r="O341" s="88"/>
      <c r="P341" s="217">
        <f>O341*H341</f>
        <v>0</v>
      </c>
      <c r="Q341" s="217">
        <v>0</v>
      </c>
      <c r="R341" s="217">
        <f>Q341*H341</f>
        <v>0</v>
      </c>
      <c r="S341" s="217">
        <v>0</v>
      </c>
      <c r="T341" s="218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19" t="s">
        <v>137</v>
      </c>
      <c r="AT341" s="219" t="s">
        <v>134</v>
      </c>
      <c r="AU341" s="219" t="s">
        <v>82</v>
      </c>
      <c r="AY341" s="14" t="s">
        <v>119</v>
      </c>
      <c r="BE341" s="220">
        <f>IF(N341="základní",J341,0)</f>
        <v>0</v>
      </c>
      <c r="BF341" s="220">
        <f>IF(N341="snížená",J341,0)</f>
        <v>0</v>
      </c>
      <c r="BG341" s="220">
        <f>IF(N341="zákl. přenesená",J341,0)</f>
        <v>0</v>
      </c>
      <c r="BH341" s="220">
        <f>IF(N341="sníž. přenesená",J341,0)</f>
        <v>0</v>
      </c>
      <c r="BI341" s="220">
        <f>IF(N341="nulová",J341,0)</f>
        <v>0</v>
      </c>
      <c r="BJ341" s="14" t="s">
        <v>80</v>
      </c>
      <c r="BK341" s="220">
        <f>ROUND(I341*H341,2)</f>
        <v>0</v>
      </c>
      <c r="BL341" s="14" t="s">
        <v>126</v>
      </c>
      <c r="BM341" s="219" t="s">
        <v>514</v>
      </c>
    </row>
    <row r="342" s="2" customFormat="1">
      <c r="A342" s="35"/>
      <c r="B342" s="36"/>
      <c r="C342" s="37"/>
      <c r="D342" s="221" t="s">
        <v>128</v>
      </c>
      <c r="E342" s="37"/>
      <c r="F342" s="222" t="s">
        <v>513</v>
      </c>
      <c r="G342" s="37"/>
      <c r="H342" s="37"/>
      <c r="I342" s="223"/>
      <c r="J342" s="37"/>
      <c r="K342" s="37"/>
      <c r="L342" s="41"/>
      <c r="M342" s="224"/>
      <c r="N342" s="225"/>
      <c r="O342" s="88"/>
      <c r="P342" s="88"/>
      <c r="Q342" s="88"/>
      <c r="R342" s="88"/>
      <c r="S342" s="88"/>
      <c r="T342" s="89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T342" s="14" t="s">
        <v>128</v>
      </c>
      <c r="AU342" s="14" t="s">
        <v>82</v>
      </c>
    </row>
    <row r="343" s="12" customFormat="1" ht="22.8" customHeight="1">
      <c r="A343" s="12"/>
      <c r="B343" s="192"/>
      <c r="C343" s="193"/>
      <c r="D343" s="194" t="s">
        <v>74</v>
      </c>
      <c r="E343" s="206" t="s">
        <v>515</v>
      </c>
      <c r="F343" s="206" t="s">
        <v>516</v>
      </c>
      <c r="G343" s="193"/>
      <c r="H343" s="193"/>
      <c r="I343" s="196"/>
      <c r="J343" s="207">
        <f>BK343</f>
        <v>0</v>
      </c>
      <c r="K343" s="193"/>
      <c r="L343" s="198"/>
      <c r="M343" s="199"/>
      <c r="N343" s="200"/>
      <c r="O343" s="200"/>
      <c r="P343" s="201">
        <f>SUM(P344:P388)</f>
        <v>0</v>
      </c>
      <c r="Q343" s="200"/>
      <c r="R343" s="201">
        <f>SUM(R344:R388)</f>
        <v>0.052500000000000005</v>
      </c>
      <c r="S343" s="200"/>
      <c r="T343" s="202">
        <f>SUM(T344:T388)</f>
        <v>0.43845000000000001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3" t="s">
        <v>133</v>
      </c>
      <c r="AT343" s="204" t="s">
        <v>74</v>
      </c>
      <c r="AU343" s="204" t="s">
        <v>80</v>
      </c>
      <c r="AY343" s="203" t="s">
        <v>119</v>
      </c>
      <c r="BK343" s="205">
        <f>SUM(BK344:BK388)</f>
        <v>0</v>
      </c>
    </row>
    <row r="344" s="2" customFormat="1" ht="24.15" customHeight="1">
      <c r="A344" s="35"/>
      <c r="B344" s="36"/>
      <c r="C344" s="208" t="s">
        <v>517</v>
      </c>
      <c r="D344" s="208" t="s">
        <v>122</v>
      </c>
      <c r="E344" s="209" t="s">
        <v>518</v>
      </c>
      <c r="F344" s="210" t="s">
        <v>519</v>
      </c>
      <c r="G344" s="211" t="s">
        <v>131</v>
      </c>
      <c r="H344" s="212">
        <v>20</v>
      </c>
      <c r="I344" s="213"/>
      <c r="J344" s="214">
        <f>ROUND(I344*H344,2)</f>
        <v>0</v>
      </c>
      <c r="K344" s="210" t="s">
        <v>174</v>
      </c>
      <c r="L344" s="41"/>
      <c r="M344" s="215" t="s">
        <v>1</v>
      </c>
      <c r="N344" s="216" t="s">
        <v>40</v>
      </c>
      <c r="O344" s="88"/>
      <c r="P344" s="217">
        <f>O344*H344</f>
        <v>0</v>
      </c>
      <c r="Q344" s="217">
        <v>0.00014999999999999999</v>
      </c>
      <c r="R344" s="217">
        <f>Q344*H344</f>
        <v>0.0029999999999999996</v>
      </c>
      <c r="S344" s="217">
        <v>0</v>
      </c>
      <c r="T344" s="218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19" t="s">
        <v>423</v>
      </c>
      <c r="AT344" s="219" t="s">
        <v>122</v>
      </c>
      <c r="AU344" s="219" t="s">
        <v>82</v>
      </c>
      <c r="AY344" s="14" t="s">
        <v>119</v>
      </c>
      <c r="BE344" s="220">
        <f>IF(N344="základní",J344,0)</f>
        <v>0</v>
      </c>
      <c r="BF344" s="220">
        <f>IF(N344="snížená",J344,0)</f>
        <v>0</v>
      </c>
      <c r="BG344" s="220">
        <f>IF(N344="zákl. přenesená",J344,0)</f>
        <v>0</v>
      </c>
      <c r="BH344" s="220">
        <f>IF(N344="sníž. přenesená",J344,0)</f>
        <v>0</v>
      </c>
      <c r="BI344" s="220">
        <f>IF(N344="nulová",J344,0)</f>
        <v>0</v>
      </c>
      <c r="BJ344" s="14" t="s">
        <v>80</v>
      </c>
      <c r="BK344" s="220">
        <f>ROUND(I344*H344,2)</f>
        <v>0</v>
      </c>
      <c r="BL344" s="14" t="s">
        <v>423</v>
      </c>
      <c r="BM344" s="219" t="s">
        <v>520</v>
      </c>
    </row>
    <row r="345" s="2" customFormat="1">
      <c r="A345" s="35"/>
      <c r="B345" s="36"/>
      <c r="C345" s="37"/>
      <c r="D345" s="221" t="s">
        <v>128</v>
      </c>
      <c r="E345" s="37"/>
      <c r="F345" s="222" t="s">
        <v>521</v>
      </c>
      <c r="G345" s="37"/>
      <c r="H345" s="37"/>
      <c r="I345" s="223"/>
      <c r="J345" s="37"/>
      <c r="K345" s="37"/>
      <c r="L345" s="41"/>
      <c r="M345" s="224"/>
      <c r="N345" s="225"/>
      <c r="O345" s="88"/>
      <c r="P345" s="88"/>
      <c r="Q345" s="88"/>
      <c r="R345" s="88"/>
      <c r="S345" s="88"/>
      <c r="T345" s="89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T345" s="14" t="s">
        <v>128</v>
      </c>
      <c r="AU345" s="14" t="s">
        <v>82</v>
      </c>
    </row>
    <row r="346" s="2" customFormat="1">
      <c r="A346" s="35"/>
      <c r="B346" s="36"/>
      <c r="C346" s="37"/>
      <c r="D346" s="236" t="s">
        <v>164</v>
      </c>
      <c r="E346" s="37"/>
      <c r="F346" s="237" t="s">
        <v>522</v>
      </c>
      <c r="G346" s="37"/>
      <c r="H346" s="37"/>
      <c r="I346" s="223"/>
      <c r="J346" s="37"/>
      <c r="K346" s="37"/>
      <c r="L346" s="41"/>
      <c r="M346" s="224"/>
      <c r="N346" s="225"/>
      <c r="O346" s="88"/>
      <c r="P346" s="88"/>
      <c r="Q346" s="88"/>
      <c r="R346" s="88"/>
      <c r="S346" s="88"/>
      <c r="T346" s="89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T346" s="14" t="s">
        <v>164</v>
      </c>
      <c r="AU346" s="14" t="s">
        <v>82</v>
      </c>
    </row>
    <row r="347" s="2" customFormat="1" ht="24.15" customHeight="1">
      <c r="A347" s="35"/>
      <c r="B347" s="36"/>
      <c r="C347" s="208" t="s">
        <v>523</v>
      </c>
      <c r="D347" s="208" t="s">
        <v>122</v>
      </c>
      <c r="E347" s="209" t="s">
        <v>524</v>
      </c>
      <c r="F347" s="210" t="s">
        <v>525</v>
      </c>
      <c r="G347" s="211" t="s">
        <v>131</v>
      </c>
      <c r="H347" s="212">
        <v>85</v>
      </c>
      <c r="I347" s="213"/>
      <c r="J347" s="214">
        <f>ROUND(I347*H347,2)</f>
        <v>0</v>
      </c>
      <c r="K347" s="210" t="s">
        <v>174</v>
      </c>
      <c r="L347" s="41"/>
      <c r="M347" s="215" t="s">
        <v>1</v>
      </c>
      <c r="N347" s="216" t="s">
        <v>40</v>
      </c>
      <c r="O347" s="88"/>
      <c r="P347" s="217">
        <f>O347*H347</f>
        <v>0</v>
      </c>
      <c r="Q347" s="217">
        <v>0.00014999999999999999</v>
      </c>
      <c r="R347" s="217">
        <f>Q347*H347</f>
        <v>0.012749999999999999</v>
      </c>
      <c r="S347" s="217">
        <v>0</v>
      </c>
      <c r="T347" s="218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19" t="s">
        <v>423</v>
      </c>
      <c r="AT347" s="219" t="s">
        <v>122</v>
      </c>
      <c r="AU347" s="219" t="s">
        <v>82</v>
      </c>
      <c r="AY347" s="14" t="s">
        <v>119</v>
      </c>
      <c r="BE347" s="220">
        <f>IF(N347="základní",J347,0)</f>
        <v>0</v>
      </c>
      <c r="BF347" s="220">
        <f>IF(N347="snížená",J347,0)</f>
        <v>0</v>
      </c>
      <c r="BG347" s="220">
        <f>IF(N347="zákl. přenesená",J347,0)</f>
        <v>0</v>
      </c>
      <c r="BH347" s="220">
        <f>IF(N347="sníž. přenesená",J347,0)</f>
        <v>0</v>
      </c>
      <c r="BI347" s="220">
        <f>IF(N347="nulová",J347,0)</f>
        <v>0</v>
      </c>
      <c r="BJ347" s="14" t="s">
        <v>80</v>
      </c>
      <c r="BK347" s="220">
        <f>ROUND(I347*H347,2)</f>
        <v>0</v>
      </c>
      <c r="BL347" s="14" t="s">
        <v>423</v>
      </c>
      <c r="BM347" s="219" t="s">
        <v>526</v>
      </c>
    </row>
    <row r="348" s="2" customFormat="1">
      <c r="A348" s="35"/>
      <c r="B348" s="36"/>
      <c r="C348" s="37"/>
      <c r="D348" s="221" t="s">
        <v>128</v>
      </c>
      <c r="E348" s="37"/>
      <c r="F348" s="222" t="s">
        <v>527</v>
      </c>
      <c r="G348" s="37"/>
      <c r="H348" s="37"/>
      <c r="I348" s="223"/>
      <c r="J348" s="37"/>
      <c r="K348" s="37"/>
      <c r="L348" s="41"/>
      <c r="M348" s="224"/>
      <c r="N348" s="225"/>
      <c r="O348" s="88"/>
      <c r="P348" s="88"/>
      <c r="Q348" s="88"/>
      <c r="R348" s="88"/>
      <c r="S348" s="88"/>
      <c r="T348" s="89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T348" s="14" t="s">
        <v>128</v>
      </c>
      <c r="AU348" s="14" t="s">
        <v>82</v>
      </c>
    </row>
    <row r="349" s="2" customFormat="1">
      <c r="A349" s="35"/>
      <c r="B349" s="36"/>
      <c r="C349" s="37"/>
      <c r="D349" s="236" t="s">
        <v>164</v>
      </c>
      <c r="E349" s="37"/>
      <c r="F349" s="237" t="s">
        <v>528</v>
      </c>
      <c r="G349" s="37"/>
      <c r="H349" s="37"/>
      <c r="I349" s="223"/>
      <c r="J349" s="37"/>
      <c r="K349" s="37"/>
      <c r="L349" s="41"/>
      <c r="M349" s="224"/>
      <c r="N349" s="225"/>
      <c r="O349" s="88"/>
      <c r="P349" s="88"/>
      <c r="Q349" s="88"/>
      <c r="R349" s="88"/>
      <c r="S349" s="88"/>
      <c r="T349" s="89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T349" s="14" t="s">
        <v>164</v>
      </c>
      <c r="AU349" s="14" t="s">
        <v>82</v>
      </c>
    </row>
    <row r="350" s="2" customFormat="1" ht="24.15" customHeight="1">
      <c r="A350" s="35"/>
      <c r="B350" s="36"/>
      <c r="C350" s="208" t="s">
        <v>529</v>
      </c>
      <c r="D350" s="208" t="s">
        <v>122</v>
      </c>
      <c r="E350" s="209" t="s">
        <v>530</v>
      </c>
      <c r="F350" s="210" t="s">
        <v>531</v>
      </c>
      <c r="G350" s="211" t="s">
        <v>131</v>
      </c>
      <c r="H350" s="212">
        <v>28</v>
      </c>
      <c r="I350" s="213"/>
      <c r="J350" s="214">
        <f>ROUND(I350*H350,2)</f>
        <v>0</v>
      </c>
      <c r="K350" s="210" t="s">
        <v>174</v>
      </c>
      <c r="L350" s="41"/>
      <c r="M350" s="215" t="s">
        <v>1</v>
      </c>
      <c r="N350" s="216" t="s">
        <v>40</v>
      </c>
      <c r="O350" s="88"/>
      <c r="P350" s="217">
        <f>O350*H350</f>
        <v>0</v>
      </c>
      <c r="Q350" s="217">
        <v>0.00035</v>
      </c>
      <c r="R350" s="217">
        <f>Q350*H350</f>
        <v>0.0097999999999999997</v>
      </c>
      <c r="S350" s="217">
        <v>0</v>
      </c>
      <c r="T350" s="218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19" t="s">
        <v>423</v>
      </c>
      <c r="AT350" s="219" t="s">
        <v>122</v>
      </c>
      <c r="AU350" s="219" t="s">
        <v>82</v>
      </c>
      <c r="AY350" s="14" t="s">
        <v>119</v>
      </c>
      <c r="BE350" s="220">
        <f>IF(N350="základní",J350,0)</f>
        <v>0</v>
      </c>
      <c r="BF350" s="220">
        <f>IF(N350="snížená",J350,0)</f>
        <v>0</v>
      </c>
      <c r="BG350" s="220">
        <f>IF(N350="zákl. přenesená",J350,0)</f>
        <v>0</v>
      </c>
      <c r="BH350" s="220">
        <f>IF(N350="sníž. přenesená",J350,0)</f>
        <v>0</v>
      </c>
      <c r="BI350" s="220">
        <f>IF(N350="nulová",J350,0)</f>
        <v>0</v>
      </c>
      <c r="BJ350" s="14" t="s">
        <v>80</v>
      </c>
      <c r="BK350" s="220">
        <f>ROUND(I350*H350,2)</f>
        <v>0</v>
      </c>
      <c r="BL350" s="14" t="s">
        <v>423</v>
      </c>
      <c r="BM350" s="219" t="s">
        <v>532</v>
      </c>
    </row>
    <row r="351" s="2" customFormat="1">
      <c r="A351" s="35"/>
      <c r="B351" s="36"/>
      <c r="C351" s="37"/>
      <c r="D351" s="221" t="s">
        <v>128</v>
      </c>
      <c r="E351" s="37"/>
      <c r="F351" s="222" t="s">
        <v>533</v>
      </c>
      <c r="G351" s="37"/>
      <c r="H351" s="37"/>
      <c r="I351" s="223"/>
      <c r="J351" s="37"/>
      <c r="K351" s="37"/>
      <c r="L351" s="41"/>
      <c r="M351" s="224"/>
      <c r="N351" s="225"/>
      <c r="O351" s="88"/>
      <c r="P351" s="88"/>
      <c r="Q351" s="88"/>
      <c r="R351" s="88"/>
      <c r="S351" s="88"/>
      <c r="T351" s="89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4" t="s">
        <v>128</v>
      </c>
      <c r="AU351" s="14" t="s">
        <v>82</v>
      </c>
    </row>
    <row r="352" s="2" customFormat="1">
      <c r="A352" s="35"/>
      <c r="B352" s="36"/>
      <c r="C352" s="37"/>
      <c r="D352" s="236" t="s">
        <v>164</v>
      </c>
      <c r="E352" s="37"/>
      <c r="F352" s="237" t="s">
        <v>534</v>
      </c>
      <c r="G352" s="37"/>
      <c r="H352" s="37"/>
      <c r="I352" s="223"/>
      <c r="J352" s="37"/>
      <c r="K352" s="37"/>
      <c r="L352" s="41"/>
      <c r="M352" s="224"/>
      <c r="N352" s="225"/>
      <c r="O352" s="88"/>
      <c r="P352" s="88"/>
      <c r="Q352" s="88"/>
      <c r="R352" s="88"/>
      <c r="S352" s="88"/>
      <c r="T352" s="89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T352" s="14" t="s">
        <v>164</v>
      </c>
      <c r="AU352" s="14" t="s">
        <v>82</v>
      </c>
    </row>
    <row r="353" s="2" customFormat="1" ht="24.15" customHeight="1">
      <c r="A353" s="35"/>
      <c r="B353" s="36"/>
      <c r="C353" s="208" t="s">
        <v>535</v>
      </c>
      <c r="D353" s="208" t="s">
        <v>122</v>
      </c>
      <c r="E353" s="209" t="s">
        <v>536</v>
      </c>
      <c r="F353" s="210" t="s">
        <v>537</v>
      </c>
      <c r="G353" s="211" t="s">
        <v>131</v>
      </c>
      <c r="H353" s="212">
        <v>35</v>
      </c>
      <c r="I353" s="213"/>
      <c r="J353" s="214">
        <f>ROUND(I353*H353,2)</f>
        <v>0</v>
      </c>
      <c r="K353" s="210" t="s">
        <v>174</v>
      </c>
      <c r="L353" s="41"/>
      <c r="M353" s="215" t="s">
        <v>1</v>
      </c>
      <c r="N353" s="216" t="s">
        <v>40</v>
      </c>
      <c r="O353" s="88"/>
      <c r="P353" s="217">
        <f>O353*H353</f>
        <v>0</v>
      </c>
      <c r="Q353" s="217">
        <v>0.00076999999999999996</v>
      </c>
      <c r="R353" s="217">
        <f>Q353*H353</f>
        <v>0.026949999999999998</v>
      </c>
      <c r="S353" s="217">
        <v>0</v>
      </c>
      <c r="T353" s="218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19" t="s">
        <v>423</v>
      </c>
      <c r="AT353" s="219" t="s">
        <v>122</v>
      </c>
      <c r="AU353" s="219" t="s">
        <v>82</v>
      </c>
      <c r="AY353" s="14" t="s">
        <v>119</v>
      </c>
      <c r="BE353" s="220">
        <f>IF(N353="základní",J353,0)</f>
        <v>0</v>
      </c>
      <c r="BF353" s="220">
        <f>IF(N353="snížená",J353,0)</f>
        <v>0</v>
      </c>
      <c r="BG353" s="220">
        <f>IF(N353="zákl. přenesená",J353,0)</f>
        <v>0</v>
      </c>
      <c r="BH353" s="220">
        <f>IF(N353="sníž. přenesená",J353,0)</f>
        <v>0</v>
      </c>
      <c r="BI353" s="220">
        <f>IF(N353="nulová",J353,0)</f>
        <v>0</v>
      </c>
      <c r="BJ353" s="14" t="s">
        <v>80</v>
      </c>
      <c r="BK353" s="220">
        <f>ROUND(I353*H353,2)</f>
        <v>0</v>
      </c>
      <c r="BL353" s="14" t="s">
        <v>423</v>
      </c>
      <c r="BM353" s="219" t="s">
        <v>538</v>
      </c>
    </row>
    <row r="354" s="2" customFormat="1">
      <c r="A354" s="35"/>
      <c r="B354" s="36"/>
      <c r="C354" s="37"/>
      <c r="D354" s="221" t="s">
        <v>128</v>
      </c>
      <c r="E354" s="37"/>
      <c r="F354" s="222" t="s">
        <v>539</v>
      </c>
      <c r="G354" s="37"/>
      <c r="H354" s="37"/>
      <c r="I354" s="223"/>
      <c r="J354" s="37"/>
      <c r="K354" s="37"/>
      <c r="L354" s="41"/>
      <c r="M354" s="224"/>
      <c r="N354" s="225"/>
      <c r="O354" s="88"/>
      <c r="P354" s="88"/>
      <c r="Q354" s="88"/>
      <c r="R354" s="88"/>
      <c r="S354" s="88"/>
      <c r="T354" s="89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4" t="s">
        <v>128</v>
      </c>
      <c r="AU354" s="14" t="s">
        <v>82</v>
      </c>
    </row>
    <row r="355" s="2" customFormat="1">
      <c r="A355" s="35"/>
      <c r="B355" s="36"/>
      <c r="C355" s="37"/>
      <c r="D355" s="236" t="s">
        <v>164</v>
      </c>
      <c r="E355" s="37"/>
      <c r="F355" s="237" t="s">
        <v>540</v>
      </c>
      <c r="G355" s="37"/>
      <c r="H355" s="37"/>
      <c r="I355" s="223"/>
      <c r="J355" s="37"/>
      <c r="K355" s="37"/>
      <c r="L355" s="41"/>
      <c r="M355" s="224"/>
      <c r="N355" s="225"/>
      <c r="O355" s="88"/>
      <c r="P355" s="88"/>
      <c r="Q355" s="88"/>
      <c r="R355" s="88"/>
      <c r="S355" s="88"/>
      <c r="T355" s="89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T355" s="14" t="s">
        <v>164</v>
      </c>
      <c r="AU355" s="14" t="s">
        <v>82</v>
      </c>
    </row>
    <row r="356" s="2" customFormat="1" ht="24.15" customHeight="1">
      <c r="A356" s="35"/>
      <c r="B356" s="36"/>
      <c r="C356" s="208" t="s">
        <v>541</v>
      </c>
      <c r="D356" s="208" t="s">
        <v>122</v>
      </c>
      <c r="E356" s="209" t="s">
        <v>542</v>
      </c>
      <c r="F356" s="210" t="s">
        <v>543</v>
      </c>
      <c r="G356" s="211" t="s">
        <v>125</v>
      </c>
      <c r="H356" s="212">
        <v>5</v>
      </c>
      <c r="I356" s="213"/>
      <c r="J356" s="214">
        <f>ROUND(I356*H356,2)</f>
        <v>0</v>
      </c>
      <c r="K356" s="210" t="s">
        <v>174</v>
      </c>
      <c r="L356" s="41"/>
      <c r="M356" s="215" t="s">
        <v>1</v>
      </c>
      <c r="N356" s="216" t="s">
        <v>40</v>
      </c>
      <c r="O356" s="88"/>
      <c r="P356" s="217">
        <f>O356*H356</f>
        <v>0</v>
      </c>
      <c r="Q356" s="217">
        <v>0</v>
      </c>
      <c r="R356" s="217">
        <f>Q356*H356</f>
        <v>0</v>
      </c>
      <c r="S356" s="217">
        <v>0.0040000000000000001</v>
      </c>
      <c r="T356" s="218">
        <f>S356*H356</f>
        <v>0.02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19" t="s">
        <v>423</v>
      </c>
      <c r="AT356" s="219" t="s">
        <v>122</v>
      </c>
      <c r="AU356" s="219" t="s">
        <v>82</v>
      </c>
      <c r="AY356" s="14" t="s">
        <v>119</v>
      </c>
      <c r="BE356" s="220">
        <f>IF(N356="základní",J356,0)</f>
        <v>0</v>
      </c>
      <c r="BF356" s="220">
        <f>IF(N356="snížená",J356,0)</f>
        <v>0</v>
      </c>
      <c r="BG356" s="220">
        <f>IF(N356="zákl. přenesená",J356,0)</f>
        <v>0</v>
      </c>
      <c r="BH356" s="220">
        <f>IF(N356="sníž. přenesená",J356,0)</f>
        <v>0</v>
      </c>
      <c r="BI356" s="220">
        <f>IF(N356="nulová",J356,0)</f>
        <v>0</v>
      </c>
      <c r="BJ356" s="14" t="s">
        <v>80</v>
      </c>
      <c r="BK356" s="220">
        <f>ROUND(I356*H356,2)</f>
        <v>0</v>
      </c>
      <c r="BL356" s="14" t="s">
        <v>423</v>
      </c>
      <c r="BM356" s="219" t="s">
        <v>544</v>
      </c>
    </row>
    <row r="357" s="2" customFormat="1">
      <c r="A357" s="35"/>
      <c r="B357" s="36"/>
      <c r="C357" s="37"/>
      <c r="D357" s="221" t="s">
        <v>128</v>
      </c>
      <c r="E357" s="37"/>
      <c r="F357" s="222" t="s">
        <v>545</v>
      </c>
      <c r="G357" s="37"/>
      <c r="H357" s="37"/>
      <c r="I357" s="223"/>
      <c r="J357" s="37"/>
      <c r="K357" s="37"/>
      <c r="L357" s="41"/>
      <c r="M357" s="224"/>
      <c r="N357" s="225"/>
      <c r="O357" s="88"/>
      <c r="P357" s="88"/>
      <c r="Q357" s="88"/>
      <c r="R357" s="88"/>
      <c r="S357" s="88"/>
      <c r="T357" s="89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4" t="s">
        <v>128</v>
      </c>
      <c r="AU357" s="14" t="s">
        <v>82</v>
      </c>
    </row>
    <row r="358" s="2" customFormat="1">
      <c r="A358" s="35"/>
      <c r="B358" s="36"/>
      <c r="C358" s="37"/>
      <c r="D358" s="236" t="s">
        <v>164</v>
      </c>
      <c r="E358" s="37"/>
      <c r="F358" s="237" t="s">
        <v>546</v>
      </c>
      <c r="G358" s="37"/>
      <c r="H358" s="37"/>
      <c r="I358" s="223"/>
      <c r="J358" s="37"/>
      <c r="K358" s="37"/>
      <c r="L358" s="41"/>
      <c r="M358" s="224"/>
      <c r="N358" s="225"/>
      <c r="O358" s="88"/>
      <c r="P358" s="88"/>
      <c r="Q358" s="88"/>
      <c r="R358" s="88"/>
      <c r="S358" s="88"/>
      <c r="T358" s="89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T358" s="14" t="s">
        <v>164</v>
      </c>
      <c r="AU358" s="14" t="s">
        <v>82</v>
      </c>
    </row>
    <row r="359" s="2" customFormat="1" ht="33" customHeight="1">
      <c r="A359" s="35"/>
      <c r="B359" s="36"/>
      <c r="C359" s="208" t="s">
        <v>547</v>
      </c>
      <c r="D359" s="208" t="s">
        <v>122</v>
      </c>
      <c r="E359" s="209" t="s">
        <v>548</v>
      </c>
      <c r="F359" s="210" t="s">
        <v>549</v>
      </c>
      <c r="G359" s="211" t="s">
        <v>125</v>
      </c>
      <c r="H359" s="212">
        <v>1</v>
      </c>
      <c r="I359" s="213"/>
      <c r="J359" s="214">
        <f>ROUND(I359*H359,2)</f>
        <v>0</v>
      </c>
      <c r="K359" s="210" t="s">
        <v>174</v>
      </c>
      <c r="L359" s="41"/>
      <c r="M359" s="215" t="s">
        <v>1</v>
      </c>
      <c r="N359" s="216" t="s">
        <v>40</v>
      </c>
      <c r="O359" s="88"/>
      <c r="P359" s="217">
        <f>O359*H359</f>
        <v>0</v>
      </c>
      <c r="Q359" s="217">
        <v>0</v>
      </c>
      <c r="R359" s="217">
        <f>Q359*H359</f>
        <v>0</v>
      </c>
      <c r="S359" s="217">
        <v>0.0080000000000000002</v>
      </c>
      <c r="T359" s="218">
        <f>S359*H359</f>
        <v>0.0080000000000000002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19" t="s">
        <v>423</v>
      </c>
      <c r="AT359" s="219" t="s">
        <v>122</v>
      </c>
      <c r="AU359" s="219" t="s">
        <v>82</v>
      </c>
      <c r="AY359" s="14" t="s">
        <v>119</v>
      </c>
      <c r="BE359" s="220">
        <f>IF(N359="základní",J359,0)</f>
        <v>0</v>
      </c>
      <c r="BF359" s="220">
        <f>IF(N359="snížená",J359,0)</f>
        <v>0</v>
      </c>
      <c r="BG359" s="220">
        <f>IF(N359="zákl. přenesená",J359,0)</f>
        <v>0</v>
      </c>
      <c r="BH359" s="220">
        <f>IF(N359="sníž. přenesená",J359,0)</f>
        <v>0</v>
      </c>
      <c r="BI359" s="220">
        <f>IF(N359="nulová",J359,0)</f>
        <v>0</v>
      </c>
      <c r="BJ359" s="14" t="s">
        <v>80</v>
      </c>
      <c r="BK359" s="220">
        <f>ROUND(I359*H359,2)</f>
        <v>0</v>
      </c>
      <c r="BL359" s="14" t="s">
        <v>423</v>
      </c>
      <c r="BM359" s="219" t="s">
        <v>550</v>
      </c>
    </row>
    <row r="360" s="2" customFormat="1">
      <c r="A360" s="35"/>
      <c r="B360" s="36"/>
      <c r="C360" s="37"/>
      <c r="D360" s="221" t="s">
        <v>128</v>
      </c>
      <c r="E360" s="37"/>
      <c r="F360" s="222" t="s">
        <v>551</v>
      </c>
      <c r="G360" s="37"/>
      <c r="H360" s="37"/>
      <c r="I360" s="223"/>
      <c r="J360" s="37"/>
      <c r="K360" s="37"/>
      <c r="L360" s="41"/>
      <c r="M360" s="224"/>
      <c r="N360" s="225"/>
      <c r="O360" s="88"/>
      <c r="P360" s="88"/>
      <c r="Q360" s="88"/>
      <c r="R360" s="88"/>
      <c r="S360" s="88"/>
      <c r="T360" s="89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4" t="s">
        <v>128</v>
      </c>
      <c r="AU360" s="14" t="s">
        <v>82</v>
      </c>
    </row>
    <row r="361" s="2" customFormat="1">
      <c r="A361" s="35"/>
      <c r="B361" s="36"/>
      <c r="C361" s="37"/>
      <c r="D361" s="236" t="s">
        <v>164</v>
      </c>
      <c r="E361" s="37"/>
      <c r="F361" s="237" t="s">
        <v>552</v>
      </c>
      <c r="G361" s="37"/>
      <c r="H361" s="37"/>
      <c r="I361" s="223"/>
      <c r="J361" s="37"/>
      <c r="K361" s="37"/>
      <c r="L361" s="41"/>
      <c r="M361" s="224"/>
      <c r="N361" s="225"/>
      <c r="O361" s="88"/>
      <c r="P361" s="88"/>
      <c r="Q361" s="88"/>
      <c r="R361" s="88"/>
      <c r="S361" s="88"/>
      <c r="T361" s="89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T361" s="14" t="s">
        <v>164</v>
      </c>
      <c r="AU361" s="14" t="s">
        <v>82</v>
      </c>
    </row>
    <row r="362" s="2" customFormat="1" ht="24.15" customHeight="1">
      <c r="A362" s="35"/>
      <c r="B362" s="36"/>
      <c r="C362" s="208" t="s">
        <v>553</v>
      </c>
      <c r="D362" s="208" t="s">
        <v>122</v>
      </c>
      <c r="E362" s="209" t="s">
        <v>554</v>
      </c>
      <c r="F362" s="210" t="s">
        <v>555</v>
      </c>
      <c r="G362" s="211" t="s">
        <v>125</v>
      </c>
      <c r="H362" s="212">
        <v>85</v>
      </c>
      <c r="I362" s="213"/>
      <c r="J362" s="214">
        <f>ROUND(I362*H362,2)</f>
        <v>0</v>
      </c>
      <c r="K362" s="210" t="s">
        <v>174</v>
      </c>
      <c r="L362" s="41"/>
      <c r="M362" s="215" t="s">
        <v>1</v>
      </c>
      <c r="N362" s="216" t="s">
        <v>40</v>
      </c>
      <c r="O362" s="88"/>
      <c r="P362" s="217">
        <f>O362*H362</f>
        <v>0</v>
      </c>
      <c r="Q362" s="217">
        <v>0</v>
      </c>
      <c r="R362" s="217">
        <f>Q362*H362</f>
        <v>0</v>
      </c>
      <c r="S362" s="217">
        <v>0.00056999999999999998</v>
      </c>
      <c r="T362" s="218">
        <f>S362*H362</f>
        <v>0.04845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219" t="s">
        <v>423</v>
      </c>
      <c r="AT362" s="219" t="s">
        <v>122</v>
      </c>
      <c r="AU362" s="219" t="s">
        <v>82</v>
      </c>
      <c r="AY362" s="14" t="s">
        <v>119</v>
      </c>
      <c r="BE362" s="220">
        <f>IF(N362="základní",J362,0)</f>
        <v>0</v>
      </c>
      <c r="BF362" s="220">
        <f>IF(N362="snížená",J362,0)</f>
        <v>0</v>
      </c>
      <c r="BG362" s="220">
        <f>IF(N362="zákl. přenesená",J362,0)</f>
        <v>0</v>
      </c>
      <c r="BH362" s="220">
        <f>IF(N362="sníž. přenesená",J362,0)</f>
        <v>0</v>
      </c>
      <c r="BI362" s="220">
        <f>IF(N362="nulová",J362,0)</f>
        <v>0</v>
      </c>
      <c r="BJ362" s="14" t="s">
        <v>80</v>
      </c>
      <c r="BK362" s="220">
        <f>ROUND(I362*H362,2)</f>
        <v>0</v>
      </c>
      <c r="BL362" s="14" t="s">
        <v>423</v>
      </c>
      <c r="BM362" s="219" t="s">
        <v>556</v>
      </c>
    </row>
    <row r="363" s="2" customFormat="1">
      <c r="A363" s="35"/>
      <c r="B363" s="36"/>
      <c r="C363" s="37"/>
      <c r="D363" s="221" t="s">
        <v>128</v>
      </c>
      <c r="E363" s="37"/>
      <c r="F363" s="222" t="s">
        <v>557</v>
      </c>
      <c r="G363" s="37"/>
      <c r="H363" s="37"/>
      <c r="I363" s="223"/>
      <c r="J363" s="37"/>
      <c r="K363" s="37"/>
      <c r="L363" s="41"/>
      <c r="M363" s="224"/>
      <c r="N363" s="225"/>
      <c r="O363" s="88"/>
      <c r="P363" s="88"/>
      <c r="Q363" s="88"/>
      <c r="R363" s="88"/>
      <c r="S363" s="88"/>
      <c r="T363" s="89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T363" s="14" t="s">
        <v>128</v>
      </c>
      <c r="AU363" s="14" t="s">
        <v>82</v>
      </c>
    </row>
    <row r="364" s="2" customFormat="1">
      <c r="A364" s="35"/>
      <c r="B364" s="36"/>
      <c r="C364" s="37"/>
      <c r="D364" s="236" t="s">
        <v>164</v>
      </c>
      <c r="E364" s="37"/>
      <c r="F364" s="237" t="s">
        <v>558</v>
      </c>
      <c r="G364" s="37"/>
      <c r="H364" s="37"/>
      <c r="I364" s="223"/>
      <c r="J364" s="37"/>
      <c r="K364" s="37"/>
      <c r="L364" s="41"/>
      <c r="M364" s="224"/>
      <c r="N364" s="225"/>
      <c r="O364" s="88"/>
      <c r="P364" s="88"/>
      <c r="Q364" s="88"/>
      <c r="R364" s="88"/>
      <c r="S364" s="88"/>
      <c r="T364" s="89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T364" s="14" t="s">
        <v>164</v>
      </c>
      <c r="AU364" s="14" t="s">
        <v>82</v>
      </c>
    </row>
    <row r="365" s="2" customFormat="1" ht="24.15" customHeight="1">
      <c r="A365" s="35"/>
      <c r="B365" s="36"/>
      <c r="C365" s="208" t="s">
        <v>559</v>
      </c>
      <c r="D365" s="208" t="s">
        <v>122</v>
      </c>
      <c r="E365" s="209" t="s">
        <v>560</v>
      </c>
      <c r="F365" s="210" t="s">
        <v>561</v>
      </c>
      <c r="G365" s="211" t="s">
        <v>131</v>
      </c>
      <c r="H365" s="212">
        <v>20</v>
      </c>
      <c r="I365" s="213"/>
      <c r="J365" s="214">
        <f>ROUND(I365*H365,2)</f>
        <v>0</v>
      </c>
      <c r="K365" s="210" t="s">
        <v>174</v>
      </c>
      <c r="L365" s="41"/>
      <c r="M365" s="215" t="s">
        <v>1</v>
      </c>
      <c r="N365" s="216" t="s">
        <v>40</v>
      </c>
      <c r="O365" s="88"/>
      <c r="P365" s="217">
        <f>O365*H365</f>
        <v>0</v>
      </c>
      <c r="Q365" s="217">
        <v>0</v>
      </c>
      <c r="R365" s="217">
        <f>Q365*H365</f>
        <v>0</v>
      </c>
      <c r="S365" s="217">
        <v>0.002</v>
      </c>
      <c r="T365" s="218">
        <f>S365*H365</f>
        <v>0.040000000000000001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19" t="s">
        <v>423</v>
      </c>
      <c r="AT365" s="219" t="s">
        <v>122</v>
      </c>
      <c r="AU365" s="219" t="s">
        <v>82</v>
      </c>
      <c r="AY365" s="14" t="s">
        <v>119</v>
      </c>
      <c r="BE365" s="220">
        <f>IF(N365="základní",J365,0)</f>
        <v>0</v>
      </c>
      <c r="BF365" s="220">
        <f>IF(N365="snížená",J365,0)</f>
        <v>0</v>
      </c>
      <c r="BG365" s="220">
        <f>IF(N365="zákl. přenesená",J365,0)</f>
        <v>0</v>
      </c>
      <c r="BH365" s="220">
        <f>IF(N365="sníž. přenesená",J365,0)</f>
        <v>0</v>
      </c>
      <c r="BI365" s="220">
        <f>IF(N365="nulová",J365,0)</f>
        <v>0</v>
      </c>
      <c r="BJ365" s="14" t="s">
        <v>80</v>
      </c>
      <c r="BK365" s="220">
        <f>ROUND(I365*H365,2)</f>
        <v>0</v>
      </c>
      <c r="BL365" s="14" t="s">
        <v>423</v>
      </c>
      <c r="BM365" s="219" t="s">
        <v>562</v>
      </c>
    </row>
    <row r="366" s="2" customFormat="1">
      <c r="A366" s="35"/>
      <c r="B366" s="36"/>
      <c r="C366" s="37"/>
      <c r="D366" s="221" t="s">
        <v>128</v>
      </c>
      <c r="E366" s="37"/>
      <c r="F366" s="222" t="s">
        <v>563</v>
      </c>
      <c r="G366" s="37"/>
      <c r="H366" s="37"/>
      <c r="I366" s="223"/>
      <c r="J366" s="37"/>
      <c r="K366" s="37"/>
      <c r="L366" s="41"/>
      <c r="M366" s="224"/>
      <c r="N366" s="225"/>
      <c r="O366" s="88"/>
      <c r="P366" s="88"/>
      <c r="Q366" s="88"/>
      <c r="R366" s="88"/>
      <c r="S366" s="88"/>
      <c r="T366" s="89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T366" s="14" t="s">
        <v>128</v>
      </c>
      <c r="AU366" s="14" t="s">
        <v>82</v>
      </c>
    </row>
    <row r="367" s="2" customFormat="1">
      <c r="A367" s="35"/>
      <c r="B367" s="36"/>
      <c r="C367" s="37"/>
      <c r="D367" s="236" t="s">
        <v>164</v>
      </c>
      <c r="E367" s="37"/>
      <c r="F367" s="237" t="s">
        <v>564</v>
      </c>
      <c r="G367" s="37"/>
      <c r="H367" s="37"/>
      <c r="I367" s="223"/>
      <c r="J367" s="37"/>
      <c r="K367" s="37"/>
      <c r="L367" s="41"/>
      <c r="M367" s="224"/>
      <c r="N367" s="225"/>
      <c r="O367" s="88"/>
      <c r="P367" s="88"/>
      <c r="Q367" s="88"/>
      <c r="R367" s="88"/>
      <c r="S367" s="88"/>
      <c r="T367" s="89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T367" s="14" t="s">
        <v>164</v>
      </c>
      <c r="AU367" s="14" t="s">
        <v>82</v>
      </c>
    </row>
    <row r="368" s="2" customFormat="1" ht="24.15" customHeight="1">
      <c r="A368" s="35"/>
      <c r="B368" s="36"/>
      <c r="C368" s="208" t="s">
        <v>565</v>
      </c>
      <c r="D368" s="208" t="s">
        <v>122</v>
      </c>
      <c r="E368" s="209" t="s">
        <v>566</v>
      </c>
      <c r="F368" s="210" t="s">
        <v>567</v>
      </c>
      <c r="G368" s="211" t="s">
        <v>131</v>
      </c>
      <c r="H368" s="212">
        <v>85</v>
      </c>
      <c r="I368" s="213"/>
      <c r="J368" s="214">
        <f>ROUND(I368*H368,2)</f>
        <v>0</v>
      </c>
      <c r="K368" s="210" t="s">
        <v>174</v>
      </c>
      <c r="L368" s="41"/>
      <c r="M368" s="215" t="s">
        <v>1</v>
      </c>
      <c r="N368" s="216" t="s">
        <v>40</v>
      </c>
      <c r="O368" s="88"/>
      <c r="P368" s="217">
        <f>O368*H368</f>
        <v>0</v>
      </c>
      <c r="Q368" s="217">
        <v>0</v>
      </c>
      <c r="R368" s="217">
        <f>Q368*H368</f>
        <v>0</v>
      </c>
      <c r="S368" s="217">
        <v>0.002</v>
      </c>
      <c r="T368" s="218">
        <f>S368*H368</f>
        <v>0.17000000000000001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219" t="s">
        <v>423</v>
      </c>
      <c r="AT368" s="219" t="s">
        <v>122</v>
      </c>
      <c r="AU368" s="219" t="s">
        <v>82</v>
      </c>
      <c r="AY368" s="14" t="s">
        <v>119</v>
      </c>
      <c r="BE368" s="220">
        <f>IF(N368="základní",J368,0)</f>
        <v>0</v>
      </c>
      <c r="BF368" s="220">
        <f>IF(N368="snížená",J368,0)</f>
        <v>0</v>
      </c>
      <c r="BG368" s="220">
        <f>IF(N368="zákl. přenesená",J368,0)</f>
        <v>0</v>
      </c>
      <c r="BH368" s="220">
        <f>IF(N368="sníž. přenesená",J368,0)</f>
        <v>0</v>
      </c>
      <c r="BI368" s="220">
        <f>IF(N368="nulová",J368,0)</f>
        <v>0</v>
      </c>
      <c r="BJ368" s="14" t="s">
        <v>80</v>
      </c>
      <c r="BK368" s="220">
        <f>ROUND(I368*H368,2)</f>
        <v>0</v>
      </c>
      <c r="BL368" s="14" t="s">
        <v>423</v>
      </c>
      <c r="BM368" s="219" t="s">
        <v>568</v>
      </c>
    </row>
    <row r="369" s="2" customFormat="1">
      <c r="A369" s="35"/>
      <c r="B369" s="36"/>
      <c r="C369" s="37"/>
      <c r="D369" s="221" t="s">
        <v>128</v>
      </c>
      <c r="E369" s="37"/>
      <c r="F369" s="222" t="s">
        <v>569</v>
      </c>
      <c r="G369" s="37"/>
      <c r="H369" s="37"/>
      <c r="I369" s="223"/>
      <c r="J369" s="37"/>
      <c r="K369" s="37"/>
      <c r="L369" s="41"/>
      <c r="M369" s="224"/>
      <c r="N369" s="225"/>
      <c r="O369" s="88"/>
      <c r="P369" s="88"/>
      <c r="Q369" s="88"/>
      <c r="R369" s="88"/>
      <c r="S369" s="88"/>
      <c r="T369" s="89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T369" s="14" t="s">
        <v>128</v>
      </c>
      <c r="AU369" s="14" t="s">
        <v>82</v>
      </c>
    </row>
    <row r="370" s="2" customFormat="1">
      <c r="A370" s="35"/>
      <c r="B370" s="36"/>
      <c r="C370" s="37"/>
      <c r="D370" s="236" t="s">
        <v>164</v>
      </c>
      <c r="E370" s="37"/>
      <c r="F370" s="237" t="s">
        <v>570</v>
      </c>
      <c r="G370" s="37"/>
      <c r="H370" s="37"/>
      <c r="I370" s="223"/>
      <c r="J370" s="37"/>
      <c r="K370" s="37"/>
      <c r="L370" s="41"/>
      <c r="M370" s="224"/>
      <c r="N370" s="225"/>
      <c r="O370" s="88"/>
      <c r="P370" s="88"/>
      <c r="Q370" s="88"/>
      <c r="R370" s="88"/>
      <c r="S370" s="88"/>
      <c r="T370" s="89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T370" s="14" t="s">
        <v>164</v>
      </c>
      <c r="AU370" s="14" t="s">
        <v>82</v>
      </c>
    </row>
    <row r="371" s="2" customFormat="1" ht="33" customHeight="1">
      <c r="A371" s="35"/>
      <c r="B371" s="36"/>
      <c r="C371" s="208" t="s">
        <v>571</v>
      </c>
      <c r="D371" s="208" t="s">
        <v>122</v>
      </c>
      <c r="E371" s="209" t="s">
        <v>572</v>
      </c>
      <c r="F371" s="210" t="s">
        <v>573</v>
      </c>
      <c r="G371" s="211" t="s">
        <v>131</v>
      </c>
      <c r="H371" s="212">
        <v>28</v>
      </c>
      <c r="I371" s="213"/>
      <c r="J371" s="214">
        <f>ROUND(I371*H371,2)</f>
        <v>0</v>
      </c>
      <c r="K371" s="210" t="s">
        <v>174</v>
      </c>
      <c r="L371" s="41"/>
      <c r="M371" s="215" t="s">
        <v>1</v>
      </c>
      <c r="N371" s="216" t="s">
        <v>40</v>
      </c>
      <c r="O371" s="88"/>
      <c r="P371" s="217">
        <f>O371*H371</f>
        <v>0</v>
      </c>
      <c r="Q371" s="217">
        <v>0</v>
      </c>
      <c r="R371" s="217">
        <f>Q371*H371</f>
        <v>0</v>
      </c>
      <c r="S371" s="217">
        <v>0.0040000000000000001</v>
      </c>
      <c r="T371" s="218">
        <f>S371*H371</f>
        <v>0.112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219" t="s">
        <v>423</v>
      </c>
      <c r="AT371" s="219" t="s">
        <v>122</v>
      </c>
      <c r="AU371" s="219" t="s">
        <v>82</v>
      </c>
      <c r="AY371" s="14" t="s">
        <v>119</v>
      </c>
      <c r="BE371" s="220">
        <f>IF(N371="základní",J371,0)</f>
        <v>0</v>
      </c>
      <c r="BF371" s="220">
        <f>IF(N371="snížená",J371,0)</f>
        <v>0</v>
      </c>
      <c r="BG371" s="220">
        <f>IF(N371="zákl. přenesená",J371,0)</f>
        <v>0</v>
      </c>
      <c r="BH371" s="220">
        <f>IF(N371="sníž. přenesená",J371,0)</f>
        <v>0</v>
      </c>
      <c r="BI371" s="220">
        <f>IF(N371="nulová",J371,0)</f>
        <v>0</v>
      </c>
      <c r="BJ371" s="14" t="s">
        <v>80</v>
      </c>
      <c r="BK371" s="220">
        <f>ROUND(I371*H371,2)</f>
        <v>0</v>
      </c>
      <c r="BL371" s="14" t="s">
        <v>423</v>
      </c>
      <c r="BM371" s="219" t="s">
        <v>574</v>
      </c>
    </row>
    <row r="372" s="2" customFormat="1">
      <c r="A372" s="35"/>
      <c r="B372" s="36"/>
      <c r="C372" s="37"/>
      <c r="D372" s="221" t="s">
        <v>128</v>
      </c>
      <c r="E372" s="37"/>
      <c r="F372" s="222" t="s">
        <v>575</v>
      </c>
      <c r="G372" s="37"/>
      <c r="H372" s="37"/>
      <c r="I372" s="223"/>
      <c r="J372" s="37"/>
      <c r="K372" s="37"/>
      <c r="L372" s="41"/>
      <c r="M372" s="224"/>
      <c r="N372" s="225"/>
      <c r="O372" s="88"/>
      <c r="P372" s="88"/>
      <c r="Q372" s="88"/>
      <c r="R372" s="88"/>
      <c r="S372" s="88"/>
      <c r="T372" s="89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T372" s="14" t="s">
        <v>128</v>
      </c>
      <c r="AU372" s="14" t="s">
        <v>82</v>
      </c>
    </row>
    <row r="373" s="2" customFormat="1">
      <c r="A373" s="35"/>
      <c r="B373" s="36"/>
      <c r="C373" s="37"/>
      <c r="D373" s="236" t="s">
        <v>164</v>
      </c>
      <c r="E373" s="37"/>
      <c r="F373" s="237" t="s">
        <v>576</v>
      </c>
      <c r="G373" s="37"/>
      <c r="H373" s="37"/>
      <c r="I373" s="223"/>
      <c r="J373" s="37"/>
      <c r="K373" s="37"/>
      <c r="L373" s="41"/>
      <c r="M373" s="224"/>
      <c r="N373" s="225"/>
      <c r="O373" s="88"/>
      <c r="P373" s="88"/>
      <c r="Q373" s="88"/>
      <c r="R373" s="88"/>
      <c r="S373" s="88"/>
      <c r="T373" s="89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4" t="s">
        <v>164</v>
      </c>
      <c r="AU373" s="14" t="s">
        <v>82</v>
      </c>
    </row>
    <row r="374" s="2" customFormat="1" ht="33" customHeight="1">
      <c r="A374" s="35"/>
      <c r="B374" s="36"/>
      <c r="C374" s="208" t="s">
        <v>577</v>
      </c>
      <c r="D374" s="208" t="s">
        <v>122</v>
      </c>
      <c r="E374" s="209" t="s">
        <v>578</v>
      </c>
      <c r="F374" s="210" t="s">
        <v>579</v>
      </c>
      <c r="G374" s="211" t="s">
        <v>131</v>
      </c>
      <c r="H374" s="212">
        <v>5</v>
      </c>
      <c r="I374" s="213"/>
      <c r="J374" s="214">
        <f>ROUND(I374*H374,2)</f>
        <v>0</v>
      </c>
      <c r="K374" s="210" t="s">
        <v>174</v>
      </c>
      <c r="L374" s="41"/>
      <c r="M374" s="215" t="s">
        <v>1</v>
      </c>
      <c r="N374" s="216" t="s">
        <v>40</v>
      </c>
      <c r="O374" s="88"/>
      <c r="P374" s="217">
        <f>O374*H374</f>
        <v>0</v>
      </c>
      <c r="Q374" s="217">
        <v>0</v>
      </c>
      <c r="R374" s="217">
        <f>Q374*H374</f>
        <v>0</v>
      </c>
      <c r="S374" s="217">
        <v>0.0080000000000000002</v>
      </c>
      <c r="T374" s="218">
        <f>S374*H374</f>
        <v>0.040000000000000001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219" t="s">
        <v>423</v>
      </c>
      <c r="AT374" s="219" t="s">
        <v>122</v>
      </c>
      <c r="AU374" s="219" t="s">
        <v>82</v>
      </c>
      <c r="AY374" s="14" t="s">
        <v>119</v>
      </c>
      <c r="BE374" s="220">
        <f>IF(N374="základní",J374,0)</f>
        <v>0</v>
      </c>
      <c r="BF374" s="220">
        <f>IF(N374="snížená",J374,0)</f>
        <v>0</v>
      </c>
      <c r="BG374" s="220">
        <f>IF(N374="zákl. přenesená",J374,0)</f>
        <v>0</v>
      </c>
      <c r="BH374" s="220">
        <f>IF(N374="sníž. přenesená",J374,0)</f>
        <v>0</v>
      </c>
      <c r="BI374" s="220">
        <f>IF(N374="nulová",J374,0)</f>
        <v>0</v>
      </c>
      <c r="BJ374" s="14" t="s">
        <v>80</v>
      </c>
      <c r="BK374" s="220">
        <f>ROUND(I374*H374,2)</f>
        <v>0</v>
      </c>
      <c r="BL374" s="14" t="s">
        <v>423</v>
      </c>
      <c r="BM374" s="219" t="s">
        <v>580</v>
      </c>
    </row>
    <row r="375" s="2" customFormat="1">
      <c r="A375" s="35"/>
      <c r="B375" s="36"/>
      <c r="C375" s="37"/>
      <c r="D375" s="221" t="s">
        <v>128</v>
      </c>
      <c r="E375" s="37"/>
      <c r="F375" s="222" t="s">
        <v>581</v>
      </c>
      <c r="G375" s="37"/>
      <c r="H375" s="37"/>
      <c r="I375" s="223"/>
      <c r="J375" s="37"/>
      <c r="K375" s="37"/>
      <c r="L375" s="41"/>
      <c r="M375" s="224"/>
      <c r="N375" s="225"/>
      <c r="O375" s="88"/>
      <c r="P375" s="88"/>
      <c r="Q375" s="88"/>
      <c r="R375" s="88"/>
      <c r="S375" s="88"/>
      <c r="T375" s="89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T375" s="14" t="s">
        <v>128</v>
      </c>
      <c r="AU375" s="14" t="s">
        <v>82</v>
      </c>
    </row>
    <row r="376" s="2" customFormat="1">
      <c r="A376" s="35"/>
      <c r="B376" s="36"/>
      <c r="C376" s="37"/>
      <c r="D376" s="236" t="s">
        <v>164</v>
      </c>
      <c r="E376" s="37"/>
      <c r="F376" s="237" t="s">
        <v>582</v>
      </c>
      <c r="G376" s="37"/>
      <c r="H376" s="37"/>
      <c r="I376" s="223"/>
      <c r="J376" s="37"/>
      <c r="K376" s="37"/>
      <c r="L376" s="41"/>
      <c r="M376" s="224"/>
      <c r="N376" s="225"/>
      <c r="O376" s="88"/>
      <c r="P376" s="88"/>
      <c r="Q376" s="88"/>
      <c r="R376" s="88"/>
      <c r="S376" s="88"/>
      <c r="T376" s="89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T376" s="14" t="s">
        <v>164</v>
      </c>
      <c r="AU376" s="14" t="s">
        <v>82</v>
      </c>
    </row>
    <row r="377" s="2" customFormat="1" ht="24.15" customHeight="1">
      <c r="A377" s="35"/>
      <c r="B377" s="36"/>
      <c r="C377" s="208" t="s">
        <v>583</v>
      </c>
      <c r="D377" s="208" t="s">
        <v>122</v>
      </c>
      <c r="E377" s="209" t="s">
        <v>584</v>
      </c>
      <c r="F377" s="210" t="s">
        <v>585</v>
      </c>
      <c r="G377" s="211" t="s">
        <v>586</v>
      </c>
      <c r="H377" s="212">
        <v>0.59999999999999998</v>
      </c>
      <c r="I377" s="213"/>
      <c r="J377" s="214">
        <f>ROUND(I377*H377,2)</f>
        <v>0</v>
      </c>
      <c r="K377" s="210" t="s">
        <v>174</v>
      </c>
      <c r="L377" s="41"/>
      <c r="M377" s="215" t="s">
        <v>1</v>
      </c>
      <c r="N377" s="216" t="s">
        <v>40</v>
      </c>
      <c r="O377" s="88"/>
      <c r="P377" s="217">
        <f>O377*H377</f>
        <v>0</v>
      </c>
      <c r="Q377" s="217">
        <v>0</v>
      </c>
      <c r="R377" s="217">
        <f>Q377*H377</f>
        <v>0</v>
      </c>
      <c r="S377" s="217">
        <v>0</v>
      </c>
      <c r="T377" s="218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219" t="s">
        <v>423</v>
      </c>
      <c r="AT377" s="219" t="s">
        <v>122</v>
      </c>
      <c r="AU377" s="219" t="s">
        <v>82</v>
      </c>
      <c r="AY377" s="14" t="s">
        <v>119</v>
      </c>
      <c r="BE377" s="220">
        <f>IF(N377="základní",J377,0)</f>
        <v>0</v>
      </c>
      <c r="BF377" s="220">
        <f>IF(N377="snížená",J377,0)</f>
        <v>0</v>
      </c>
      <c r="BG377" s="220">
        <f>IF(N377="zákl. přenesená",J377,0)</f>
        <v>0</v>
      </c>
      <c r="BH377" s="220">
        <f>IF(N377="sníž. přenesená",J377,0)</f>
        <v>0</v>
      </c>
      <c r="BI377" s="220">
        <f>IF(N377="nulová",J377,0)</f>
        <v>0</v>
      </c>
      <c r="BJ377" s="14" t="s">
        <v>80</v>
      </c>
      <c r="BK377" s="220">
        <f>ROUND(I377*H377,2)</f>
        <v>0</v>
      </c>
      <c r="BL377" s="14" t="s">
        <v>423</v>
      </c>
      <c r="BM377" s="219" t="s">
        <v>587</v>
      </c>
    </row>
    <row r="378" s="2" customFormat="1">
      <c r="A378" s="35"/>
      <c r="B378" s="36"/>
      <c r="C378" s="37"/>
      <c r="D378" s="221" t="s">
        <v>128</v>
      </c>
      <c r="E378" s="37"/>
      <c r="F378" s="222" t="s">
        <v>588</v>
      </c>
      <c r="G378" s="37"/>
      <c r="H378" s="37"/>
      <c r="I378" s="223"/>
      <c r="J378" s="37"/>
      <c r="K378" s="37"/>
      <c r="L378" s="41"/>
      <c r="M378" s="224"/>
      <c r="N378" s="225"/>
      <c r="O378" s="88"/>
      <c r="P378" s="88"/>
      <c r="Q378" s="88"/>
      <c r="R378" s="88"/>
      <c r="S378" s="88"/>
      <c r="T378" s="89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T378" s="14" t="s">
        <v>128</v>
      </c>
      <c r="AU378" s="14" t="s">
        <v>82</v>
      </c>
    </row>
    <row r="379" s="2" customFormat="1">
      <c r="A379" s="35"/>
      <c r="B379" s="36"/>
      <c r="C379" s="37"/>
      <c r="D379" s="236" t="s">
        <v>164</v>
      </c>
      <c r="E379" s="37"/>
      <c r="F379" s="237" t="s">
        <v>589</v>
      </c>
      <c r="G379" s="37"/>
      <c r="H379" s="37"/>
      <c r="I379" s="223"/>
      <c r="J379" s="37"/>
      <c r="K379" s="37"/>
      <c r="L379" s="41"/>
      <c r="M379" s="224"/>
      <c r="N379" s="225"/>
      <c r="O379" s="88"/>
      <c r="P379" s="88"/>
      <c r="Q379" s="88"/>
      <c r="R379" s="88"/>
      <c r="S379" s="88"/>
      <c r="T379" s="89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T379" s="14" t="s">
        <v>164</v>
      </c>
      <c r="AU379" s="14" t="s">
        <v>82</v>
      </c>
    </row>
    <row r="380" s="2" customFormat="1" ht="24.15" customHeight="1">
      <c r="A380" s="35"/>
      <c r="B380" s="36"/>
      <c r="C380" s="208" t="s">
        <v>590</v>
      </c>
      <c r="D380" s="208" t="s">
        <v>122</v>
      </c>
      <c r="E380" s="209" t="s">
        <v>591</v>
      </c>
      <c r="F380" s="210" t="s">
        <v>592</v>
      </c>
      <c r="G380" s="211" t="s">
        <v>586</v>
      </c>
      <c r="H380" s="212">
        <v>6</v>
      </c>
      <c r="I380" s="213"/>
      <c r="J380" s="214">
        <f>ROUND(I380*H380,2)</f>
        <v>0</v>
      </c>
      <c r="K380" s="210" t="s">
        <v>174</v>
      </c>
      <c r="L380" s="41"/>
      <c r="M380" s="215" t="s">
        <v>1</v>
      </c>
      <c r="N380" s="216" t="s">
        <v>40</v>
      </c>
      <c r="O380" s="88"/>
      <c r="P380" s="217">
        <f>O380*H380</f>
        <v>0</v>
      </c>
      <c r="Q380" s="217">
        <v>0</v>
      </c>
      <c r="R380" s="217">
        <f>Q380*H380</f>
        <v>0</v>
      </c>
      <c r="S380" s="217">
        <v>0</v>
      </c>
      <c r="T380" s="218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219" t="s">
        <v>423</v>
      </c>
      <c r="AT380" s="219" t="s">
        <v>122</v>
      </c>
      <c r="AU380" s="219" t="s">
        <v>82</v>
      </c>
      <c r="AY380" s="14" t="s">
        <v>119</v>
      </c>
      <c r="BE380" s="220">
        <f>IF(N380="základní",J380,0)</f>
        <v>0</v>
      </c>
      <c r="BF380" s="220">
        <f>IF(N380="snížená",J380,0)</f>
        <v>0</v>
      </c>
      <c r="BG380" s="220">
        <f>IF(N380="zákl. přenesená",J380,0)</f>
        <v>0</v>
      </c>
      <c r="BH380" s="220">
        <f>IF(N380="sníž. přenesená",J380,0)</f>
        <v>0</v>
      </c>
      <c r="BI380" s="220">
        <f>IF(N380="nulová",J380,0)</f>
        <v>0</v>
      </c>
      <c r="BJ380" s="14" t="s">
        <v>80</v>
      </c>
      <c r="BK380" s="220">
        <f>ROUND(I380*H380,2)</f>
        <v>0</v>
      </c>
      <c r="BL380" s="14" t="s">
        <v>423</v>
      </c>
      <c r="BM380" s="219" t="s">
        <v>593</v>
      </c>
    </row>
    <row r="381" s="2" customFormat="1">
      <c r="A381" s="35"/>
      <c r="B381" s="36"/>
      <c r="C381" s="37"/>
      <c r="D381" s="221" t="s">
        <v>128</v>
      </c>
      <c r="E381" s="37"/>
      <c r="F381" s="222" t="s">
        <v>594</v>
      </c>
      <c r="G381" s="37"/>
      <c r="H381" s="37"/>
      <c r="I381" s="223"/>
      <c r="J381" s="37"/>
      <c r="K381" s="37"/>
      <c r="L381" s="41"/>
      <c r="M381" s="224"/>
      <c r="N381" s="225"/>
      <c r="O381" s="88"/>
      <c r="P381" s="88"/>
      <c r="Q381" s="88"/>
      <c r="R381" s="88"/>
      <c r="S381" s="88"/>
      <c r="T381" s="89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T381" s="14" t="s">
        <v>128</v>
      </c>
      <c r="AU381" s="14" t="s">
        <v>82</v>
      </c>
    </row>
    <row r="382" s="2" customFormat="1">
      <c r="A382" s="35"/>
      <c r="B382" s="36"/>
      <c r="C382" s="37"/>
      <c r="D382" s="236" t="s">
        <v>164</v>
      </c>
      <c r="E382" s="37"/>
      <c r="F382" s="237" t="s">
        <v>595</v>
      </c>
      <c r="G382" s="37"/>
      <c r="H382" s="37"/>
      <c r="I382" s="223"/>
      <c r="J382" s="37"/>
      <c r="K382" s="37"/>
      <c r="L382" s="41"/>
      <c r="M382" s="224"/>
      <c r="N382" s="225"/>
      <c r="O382" s="88"/>
      <c r="P382" s="88"/>
      <c r="Q382" s="88"/>
      <c r="R382" s="88"/>
      <c r="S382" s="88"/>
      <c r="T382" s="89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T382" s="14" t="s">
        <v>164</v>
      </c>
      <c r="AU382" s="14" t="s">
        <v>82</v>
      </c>
    </row>
    <row r="383" s="2" customFormat="1" ht="24.15" customHeight="1">
      <c r="A383" s="35"/>
      <c r="B383" s="36"/>
      <c r="C383" s="208" t="s">
        <v>596</v>
      </c>
      <c r="D383" s="208" t="s">
        <v>122</v>
      </c>
      <c r="E383" s="209" t="s">
        <v>597</v>
      </c>
      <c r="F383" s="210" t="s">
        <v>598</v>
      </c>
      <c r="G383" s="211" t="s">
        <v>586</v>
      </c>
      <c r="H383" s="212">
        <v>0.59999999999999998</v>
      </c>
      <c r="I383" s="213"/>
      <c r="J383" s="214">
        <f>ROUND(I383*H383,2)</f>
        <v>0</v>
      </c>
      <c r="K383" s="210" t="s">
        <v>174</v>
      </c>
      <c r="L383" s="41"/>
      <c r="M383" s="215" t="s">
        <v>1</v>
      </c>
      <c r="N383" s="216" t="s">
        <v>40</v>
      </c>
      <c r="O383" s="88"/>
      <c r="P383" s="217">
        <f>O383*H383</f>
        <v>0</v>
      </c>
      <c r="Q383" s="217">
        <v>0</v>
      </c>
      <c r="R383" s="217">
        <f>Q383*H383</f>
        <v>0</v>
      </c>
      <c r="S383" s="217">
        <v>0</v>
      </c>
      <c r="T383" s="218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219" t="s">
        <v>423</v>
      </c>
      <c r="AT383" s="219" t="s">
        <v>122</v>
      </c>
      <c r="AU383" s="219" t="s">
        <v>82</v>
      </c>
      <c r="AY383" s="14" t="s">
        <v>119</v>
      </c>
      <c r="BE383" s="220">
        <f>IF(N383="základní",J383,0)</f>
        <v>0</v>
      </c>
      <c r="BF383" s="220">
        <f>IF(N383="snížená",J383,0)</f>
        <v>0</v>
      </c>
      <c r="BG383" s="220">
        <f>IF(N383="zákl. přenesená",J383,0)</f>
        <v>0</v>
      </c>
      <c r="BH383" s="220">
        <f>IF(N383="sníž. přenesená",J383,0)</f>
        <v>0</v>
      </c>
      <c r="BI383" s="220">
        <f>IF(N383="nulová",J383,0)</f>
        <v>0</v>
      </c>
      <c r="BJ383" s="14" t="s">
        <v>80</v>
      </c>
      <c r="BK383" s="220">
        <f>ROUND(I383*H383,2)</f>
        <v>0</v>
      </c>
      <c r="BL383" s="14" t="s">
        <v>423</v>
      </c>
      <c r="BM383" s="219" t="s">
        <v>599</v>
      </c>
    </row>
    <row r="384" s="2" customFormat="1">
      <c r="A384" s="35"/>
      <c r="B384" s="36"/>
      <c r="C384" s="37"/>
      <c r="D384" s="221" t="s">
        <v>128</v>
      </c>
      <c r="E384" s="37"/>
      <c r="F384" s="222" t="s">
        <v>600</v>
      </c>
      <c r="G384" s="37"/>
      <c r="H384" s="37"/>
      <c r="I384" s="223"/>
      <c r="J384" s="37"/>
      <c r="K384" s="37"/>
      <c r="L384" s="41"/>
      <c r="M384" s="224"/>
      <c r="N384" s="225"/>
      <c r="O384" s="88"/>
      <c r="P384" s="88"/>
      <c r="Q384" s="88"/>
      <c r="R384" s="88"/>
      <c r="S384" s="88"/>
      <c r="T384" s="89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T384" s="14" t="s">
        <v>128</v>
      </c>
      <c r="AU384" s="14" t="s">
        <v>82</v>
      </c>
    </row>
    <row r="385" s="2" customFormat="1">
      <c r="A385" s="35"/>
      <c r="B385" s="36"/>
      <c r="C385" s="37"/>
      <c r="D385" s="236" t="s">
        <v>164</v>
      </c>
      <c r="E385" s="37"/>
      <c r="F385" s="237" t="s">
        <v>601</v>
      </c>
      <c r="G385" s="37"/>
      <c r="H385" s="37"/>
      <c r="I385" s="223"/>
      <c r="J385" s="37"/>
      <c r="K385" s="37"/>
      <c r="L385" s="41"/>
      <c r="M385" s="224"/>
      <c r="N385" s="225"/>
      <c r="O385" s="88"/>
      <c r="P385" s="88"/>
      <c r="Q385" s="88"/>
      <c r="R385" s="88"/>
      <c r="S385" s="88"/>
      <c r="T385" s="89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T385" s="14" t="s">
        <v>164</v>
      </c>
      <c r="AU385" s="14" t="s">
        <v>82</v>
      </c>
    </row>
    <row r="386" s="2" customFormat="1" ht="33" customHeight="1">
      <c r="A386" s="35"/>
      <c r="B386" s="36"/>
      <c r="C386" s="208" t="s">
        <v>602</v>
      </c>
      <c r="D386" s="208" t="s">
        <v>122</v>
      </c>
      <c r="E386" s="209" t="s">
        <v>603</v>
      </c>
      <c r="F386" s="210" t="s">
        <v>604</v>
      </c>
      <c r="G386" s="211" t="s">
        <v>586</v>
      </c>
      <c r="H386" s="212">
        <v>0.59999999999999998</v>
      </c>
      <c r="I386" s="213"/>
      <c r="J386" s="214">
        <f>ROUND(I386*H386,2)</f>
        <v>0</v>
      </c>
      <c r="K386" s="210" t="s">
        <v>174</v>
      </c>
      <c r="L386" s="41"/>
      <c r="M386" s="215" t="s">
        <v>1</v>
      </c>
      <c r="N386" s="216" t="s">
        <v>40</v>
      </c>
      <c r="O386" s="88"/>
      <c r="P386" s="217">
        <f>O386*H386</f>
        <v>0</v>
      </c>
      <c r="Q386" s="217">
        <v>0</v>
      </c>
      <c r="R386" s="217">
        <f>Q386*H386</f>
        <v>0</v>
      </c>
      <c r="S386" s="217">
        <v>0</v>
      </c>
      <c r="T386" s="218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219" t="s">
        <v>423</v>
      </c>
      <c r="AT386" s="219" t="s">
        <v>122</v>
      </c>
      <c r="AU386" s="219" t="s">
        <v>82</v>
      </c>
      <c r="AY386" s="14" t="s">
        <v>119</v>
      </c>
      <c r="BE386" s="220">
        <f>IF(N386="základní",J386,0)</f>
        <v>0</v>
      </c>
      <c r="BF386" s="220">
        <f>IF(N386="snížená",J386,0)</f>
        <v>0</v>
      </c>
      <c r="BG386" s="220">
        <f>IF(N386="zákl. přenesená",J386,0)</f>
        <v>0</v>
      </c>
      <c r="BH386" s="220">
        <f>IF(N386="sníž. přenesená",J386,0)</f>
        <v>0</v>
      </c>
      <c r="BI386" s="220">
        <f>IF(N386="nulová",J386,0)</f>
        <v>0</v>
      </c>
      <c r="BJ386" s="14" t="s">
        <v>80</v>
      </c>
      <c r="BK386" s="220">
        <f>ROUND(I386*H386,2)</f>
        <v>0</v>
      </c>
      <c r="BL386" s="14" t="s">
        <v>423</v>
      </c>
      <c r="BM386" s="219" t="s">
        <v>605</v>
      </c>
    </row>
    <row r="387" s="2" customFormat="1">
      <c r="A387" s="35"/>
      <c r="B387" s="36"/>
      <c r="C387" s="37"/>
      <c r="D387" s="221" t="s">
        <v>128</v>
      </c>
      <c r="E387" s="37"/>
      <c r="F387" s="222" t="s">
        <v>606</v>
      </c>
      <c r="G387" s="37"/>
      <c r="H387" s="37"/>
      <c r="I387" s="223"/>
      <c r="J387" s="37"/>
      <c r="K387" s="37"/>
      <c r="L387" s="41"/>
      <c r="M387" s="224"/>
      <c r="N387" s="225"/>
      <c r="O387" s="88"/>
      <c r="P387" s="88"/>
      <c r="Q387" s="88"/>
      <c r="R387" s="88"/>
      <c r="S387" s="88"/>
      <c r="T387" s="89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T387" s="14" t="s">
        <v>128</v>
      </c>
      <c r="AU387" s="14" t="s">
        <v>82</v>
      </c>
    </row>
    <row r="388" s="2" customFormat="1">
      <c r="A388" s="35"/>
      <c r="B388" s="36"/>
      <c r="C388" s="37"/>
      <c r="D388" s="236" t="s">
        <v>164</v>
      </c>
      <c r="E388" s="37"/>
      <c r="F388" s="237" t="s">
        <v>607</v>
      </c>
      <c r="G388" s="37"/>
      <c r="H388" s="37"/>
      <c r="I388" s="223"/>
      <c r="J388" s="37"/>
      <c r="K388" s="37"/>
      <c r="L388" s="41"/>
      <c r="M388" s="224"/>
      <c r="N388" s="225"/>
      <c r="O388" s="88"/>
      <c r="P388" s="88"/>
      <c r="Q388" s="88"/>
      <c r="R388" s="88"/>
      <c r="S388" s="88"/>
      <c r="T388" s="89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T388" s="14" t="s">
        <v>164</v>
      </c>
      <c r="AU388" s="14" t="s">
        <v>82</v>
      </c>
    </row>
    <row r="389" s="12" customFormat="1" ht="25.92" customHeight="1">
      <c r="A389" s="12"/>
      <c r="B389" s="192"/>
      <c r="C389" s="193"/>
      <c r="D389" s="194" t="s">
        <v>74</v>
      </c>
      <c r="E389" s="195" t="s">
        <v>608</v>
      </c>
      <c r="F389" s="195" t="s">
        <v>609</v>
      </c>
      <c r="G389" s="193"/>
      <c r="H389" s="193"/>
      <c r="I389" s="196"/>
      <c r="J389" s="197">
        <f>BK389</f>
        <v>0</v>
      </c>
      <c r="K389" s="193"/>
      <c r="L389" s="198"/>
      <c r="M389" s="199"/>
      <c r="N389" s="200"/>
      <c r="O389" s="200"/>
      <c r="P389" s="201">
        <f>SUM(P390:P391)</f>
        <v>0</v>
      </c>
      <c r="Q389" s="200"/>
      <c r="R389" s="201">
        <f>SUM(R390:R391)</f>
        <v>0</v>
      </c>
      <c r="S389" s="200"/>
      <c r="T389" s="202">
        <f>SUM(T390:T391)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3" t="s">
        <v>139</v>
      </c>
      <c r="AT389" s="204" t="s">
        <v>74</v>
      </c>
      <c r="AU389" s="204" t="s">
        <v>75</v>
      </c>
      <c r="AY389" s="203" t="s">
        <v>119</v>
      </c>
      <c r="BK389" s="205">
        <f>SUM(BK390:BK391)</f>
        <v>0</v>
      </c>
    </row>
    <row r="390" s="2" customFormat="1" ht="16.5" customHeight="1">
      <c r="A390" s="35"/>
      <c r="B390" s="36"/>
      <c r="C390" s="208" t="s">
        <v>610</v>
      </c>
      <c r="D390" s="208" t="s">
        <v>122</v>
      </c>
      <c r="E390" s="209" t="s">
        <v>611</v>
      </c>
      <c r="F390" s="210" t="s">
        <v>612</v>
      </c>
      <c r="G390" s="211" t="s">
        <v>613</v>
      </c>
      <c r="H390" s="212">
        <v>2</v>
      </c>
      <c r="I390" s="213"/>
      <c r="J390" s="214">
        <f>ROUND(I390*H390,2)</f>
        <v>0</v>
      </c>
      <c r="K390" s="210" t="s">
        <v>1</v>
      </c>
      <c r="L390" s="41"/>
      <c r="M390" s="215" t="s">
        <v>1</v>
      </c>
      <c r="N390" s="216" t="s">
        <v>40</v>
      </c>
      <c r="O390" s="88"/>
      <c r="P390" s="217">
        <f>O390*H390</f>
        <v>0</v>
      </c>
      <c r="Q390" s="217">
        <v>0</v>
      </c>
      <c r="R390" s="217">
        <f>Q390*H390</f>
        <v>0</v>
      </c>
      <c r="S390" s="217">
        <v>0</v>
      </c>
      <c r="T390" s="218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219" t="s">
        <v>614</v>
      </c>
      <c r="AT390" s="219" t="s">
        <v>122</v>
      </c>
      <c r="AU390" s="219" t="s">
        <v>80</v>
      </c>
      <c r="AY390" s="14" t="s">
        <v>119</v>
      </c>
      <c r="BE390" s="220">
        <f>IF(N390="základní",J390,0)</f>
        <v>0</v>
      </c>
      <c r="BF390" s="220">
        <f>IF(N390="snížená",J390,0)</f>
        <v>0</v>
      </c>
      <c r="BG390" s="220">
        <f>IF(N390="zákl. přenesená",J390,0)</f>
        <v>0</v>
      </c>
      <c r="BH390" s="220">
        <f>IF(N390="sníž. přenesená",J390,0)</f>
        <v>0</v>
      </c>
      <c r="BI390" s="220">
        <f>IF(N390="nulová",J390,0)</f>
        <v>0</v>
      </c>
      <c r="BJ390" s="14" t="s">
        <v>80</v>
      </c>
      <c r="BK390" s="220">
        <f>ROUND(I390*H390,2)</f>
        <v>0</v>
      </c>
      <c r="BL390" s="14" t="s">
        <v>614</v>
      </c>
      <c r="BM390" s="219" t="s">
        <v>615</v>
      </c>
    </row>
    <row r="391" s="2" customFormat="1">
      <c r="A391" s="35"/>
      <c r="B391" s="36"/>
      <c r="C391" s="37"/>
      <c r="D391" s="221" t="s">
        <v>128</v>
      </c>
      <c r="E391" s="37"/>
      <c r="F391" s="222" t="s">
        <v>616</v>
      </c>
      <c r="G391" s="37"/>
      <c r="H391" s="37"/>
      <c r="I391" s="223"/>
      <c r="J391" s="37"/>
      <c r="K391" s="37"/>
      <c r="L391" s="41"/>
      <c r="M391" s="224"/>
      <c r="N391" s="225"/>
      <c r="O391" s="88"/>
      <c r="P391" s="88"/>
      <c r="Q391" s="88"/>
      <c r="R391" s="88"/>
      <c r="S391" s="88"/>
      <c r="T391" s="89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T391" s="14" t="s">
        <v>128</v>
      </c>
      <c r="AU391" s="14" t="s">
        <v>80</v>
      </c>
    </row>
    <row r="392" s="12" customFormat="1" ht="25.92" customHeight="1">
      <c r="A392" s="12"/>
      <c r="B392" s="192"/>
      <c r="C392" s="193"/>
      <c r="D392" s="194" t="s">
        <v>74</v>
      </c>
      <c r="E392" s="195" t="s">
        <v>617</v>
      </c>
      <c r="F392" s="195" t="s">
        <v>617</v>
      </c>
      <c r="G392" s="193"/>
      <c r="H392" s="193"/>
      <c r="I392" s="196"/>
      <c r="J392" s="197">
        <f>BK392</f>
        <v>0</v>
      </c>
      <c r="K392" s="193"/>
      <c r="L392" s="198"/>
      <c r="M392" s="199"/>
      <c r="N392" s="200"/>
      <c r="O392" s="200"/>
      <c r="P392" s="201">
        <f>P393</f>
        <v>0</v>
      </c>
      <c r="Q392" s="200"/>
      <c r="R392" s="201">
        <f>R393</f>
        <v>0</v>
      </c>
      <c r="S392" s="200"/>
      <c r="T392" s="202">
        <f>T393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3" t="s">
        <v>139</v>
      </c>
      <c r="AT392" s="204" t="s">
        <v>74</v>
      </c>
      <c r="AU392" s="204" t="s">
        <v>75</v>
      </c>
      <c r="AY392" s="203" t="s">
        <v>119</v>
      </c>
      <c r="BK392" s="205">
        <f>BK393</f>
        <v>0</v>
      </c>
    </row>
    <row r="393" s="12" customFormat="1" ht="22.8" customHeight="1">
      <c r="A393" s="12"/>
      <c r="B393" s="192"/>
      <c r="C393" s="193"/>
      <c r="D393" s="194" t="s">
        <v>74</v>
      </c>
      <c r="E393" s="206" t="s">
        <v>618</v>
      </c>
      <c r="F393" s="206" t="s">
        <v>619</v>
      </c>
      <c r="G393" s="193"/>
      <c r="H393" s="193"/>
      <c r="I393" s="196"/>
      <c r="J393" s="207">
        <f>BK393</f>
        <v>0</v>
      </c>
      <c r="K393" s="193"/>
      <c r="L393" s="198"/>
      <c r="M393" s="199"/>
      <c r="N393" s="200"/>
      <c r="O393" s="200"/>
      <c r="P393" s="201">
        <f>SUM(P394:P399)</f>
        <v>0</v>
      </c>
      <c r="Q393" s="200"/>
      <c r="R393" s="201">
        <f>SUM(R394:R399)</f>
        <v>0</v>
      </c>
      <c r="S393" s="200"/>
      <c r="T393" s="202">
        <f>SUM(T394:T399)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3" t="s">
        <v>139</v>
      </c>
      <c r="AT393" s="204" t="s">
        <v>74</v>
      </c>
      <c r="AU393" s="204" t="s">
        <v>80</v>
      </c>
      <c r="AY393" s="203" t="s">
        <v>119</v>
      </c>
      <c r="BK393" s="205">
        <f>SUM(BK394:BK399)</f>
        <v>0</v>
      </c>
    </row>
    <row r="394" s="2" customFormat="1" ht="16.5" customHeight="1">
      <c r="A394" s="35"/>
      <c r="B394" s="36"/>
      <c r="C394" s="208" t="s">
        <v>620</v>
      </c>
      <c r="D394" s="208" t="s">
        <v>122</v>
      </c>
      <c r="E394" s="209" t="s">
        <v>621</v>
      </c>
      <c r="F394" s="210" t="s">
        <v>622</v>
      </c>
      <c r="G394" s="211" t="s">
        <v>623</v>
      </c>
      <c r="H394" s="212">
        <v>1</v>
      </c>
      <c r="I394" s="213"/>
      <c r="J394" s="214">
        <f>ROUND(I394*H394,2)</f>
        <v>0</v>
      </c>
      <c r="K394" s="210" t="s">
        <v>1</v>
      </c>
      <c r="L394" s="41"/>
      <c r="M394" s="215" t="s">
        <v>1</v>
      </c>
      <c r="N394" s="216" t="s">
        <v>40</v>
      </c>
      <c r="O394" s="88"/>
      <c r="P394" s="217">
        <f>O394*H394</f>
        <v>0</v>
      </c>
      <c r="Q394" s="217">
        <v>0</v>
      </c>
      <c r="R394" s="217">
        <f>Q394*H394</f>
        <v>0</v>
      </c>
      <c r="S394" s="217">
        <v>0</v>
      </c>
      <c r="T394" s="218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219" t="s">
        <v>614</v>
      </c>
      <c r="AT394" s="219" t="s">
        <v>122</v>
      </c>
      <c r="AU394" s="219" t="s">
        <v>82</v>
      </c>
      <c r="AY394" s="14" t="s">
        <v>119</v>
      </c>
      <c r="BE394" s="220">
        <f>IF(N394="základní",J394,0)</f>
        <v>0</v>
      </c>
      <c r="BF394" s="220">
        <f>IF(N394="snížená",J394,0)</f>
        <v>0</v>
      </c>
      <c r="BG394" s="220">
        <f>IF(N394="zákl. přenesená",J394,0)</f>
        <v>0</v>
      </c>
      <c r="BH394" s="220">
        <f>IF(N394="sníž. přenesená",J394,0)</f>
        <v>0</v>
      </c>
      <c r="BI394" s="220">
        <f>IF(N394="nulová",J394,0)</f>
        <v>0</v>
      </c>
      <c r="BJ394" s="14" t="s">
        <v>80</v>
      </c>
      <c r="BK394" s="220">
        <f>ROUND(I394*H394,2)</f>
        <v>0</v>
      </c>
      <c r="BL394" s="14" t="s">
        <v>614</v>
      </c>
      <c r="BM394" s="219" t="s">
        <v>624</v>
      </c>
    </row>
    <row r="395" s="2" customFormat="1">
      <c r="A395" s="35"/>
      <c r="B395" s="36"/>
      <c r="C395" s="37"/>
      <c r="D395" s="221" t="s">
        <v>128</v>
      </c>
      <c r="E395" s="37"/>
      <c r="F395" s="222" t="s">
        <v>622</v>
      </c>
      <c r="G395" s="37"/>
      <c r="H395" s="37"/>
      <c r="I395" s="223"/>
      <c r="J395" s="37"/>
      <c r="K395" s="37"/>
      <c r="L395" s="41"/>
      <c r="M395" s="224"/>
      <c r="N395" s="225"/>
      <c r="O395" s="88"/>
      <c r="P395" s="88"/>
      <c r="Q395" s="88"/>
      <c r="R395" s="88"/>
      <c r="S395" s="88"/>
      <c r="T395" s="89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T395" s="14" t="s">
        <v>128</v>
      </c>
      <c r="AU395" s="14" t="s">
        <v>82</v>
      </c>
    </row>
    <row r="396" s="2" customFormat="1" ht="16.5" customHeight="1">
      <c r="A396" s="35"/>
      <c r="B396" s="36"/>
      <c r="C396" s="208" t="s">
        <v>625</v>
      </c>
      <c r="D396" s="208" t="s">
        <v>122</v>
      </c>
      <c r="E396" s="209" t="s">
        <v>626</v>
      </c>
      <c r="F396" s="210" t="s">
        <v>627</v>
      </c>
      <c r="G396" s="211" t="s">
        <v>623</v>
      </c>
      <c r="H396" s="212">
        <v>1</v>
      </c>
      <c r="I396" s="213"/>
      <c r="J396" s="214">
        <f>ROUND(I396*H396,2)</f>
        <v>0</v>
      </c>
      <c r="K396" s="210" t="s">
        <v>1</v>
      </c>
      <c r="L396" s="41"/>
      <c r="M396" s="215" t="s">
        <v>1</v>
      </c>
      <c r="N396" s="216" t="s">
        <v>40</v>
      </c>
      <c r="O396" s="88"/>
      <c r="P396" s="217">
        <f>O396*H396</f>
        <v>0</v>
      </c>
      <c r="Q396" s="217">
        <v>0</v>
      </c>
      <c r="R396" s="217">
        <f>Q396*H396</f>
        <v>0</v>
      </c>
      <c r="S396" s="217">
        <v>0</v>
      </c>
      <c r="T396" s="218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219" t="s">
        <v>614</v>
      </c>
      <c r="AT396" s="219" t="s">
        <v>122</v>
      </c>
      <c r="AU396" s="219" t="s">
        <v>82</v>
      </c>
      <c r="AY396" s="14" t="s">
        <v>119</v>
      </c>
      <c r="BE396" s="220">
        <f>IF(N396="základní",J396,0)</f>
        <v>0</v>
      </c>
      <c r="BF396" s="220">
        <f>IF(N396="snížená",J396,0)</f>
        <v>0</v>
      </c>
      <c r="BG396" s="220">
        <f>IF(N396="zákl. přenesená",J396,0)</f>
        <v>0</v>
      </c>
      <c r="BH396" s="220">
        <f>IF(N396="sníž. přenesená",J396,0)</f>
        <v>0</v>
      </c>
      <c r="BI396" s="220">
        <f>IF(N396="nulová",J396,0)</f>
        <v>0</v>
      </c>
      <c r="BJ396" s="14" t="s">
        <v>80</v>
      </c>
      <c r="BK396" s="220">
        <f>ROUND(I396*H396,2)</f>
        <v>0</v>
      </c>
      <c r="BL396" s="14" t="s">
        <v>614</v>
      </c>
      <c r="BM396" s="219" t="s">
        <v>628</v>
      </c>
    </row>
    <row r="397" s="2" customFormat="1">
      <c r="A397" s="35"/>
      <c r="B397" s="36"/>
      <c r="C397" s="37"/>
      <c r="D397" s="221" t="s">
        <v>128</v>
      </c>
      <c r="E397" s="37"/>
      <c r="F397" s="222" t="s">
        <v>627</v>
      </c>
      <c r="G397" s="37"/>
      <c r="H397" s="37"/>
      <c r="I397" s="223"/>
      <c r="J397" s="37"/>
      <c r="K397" s="37"/>
      <c r="L397" s="41"/>
      <c r="M397" s="224"/>
      <c r="N397" s="225"/>
      <c r="O397" s="88"/>
      <c r="P397" s="88"/>
      <c r="Q397" s="88"/>
      <c r="R397" s="88"/>
      <c r="S397" s="88"/>
      <c r="T397" s="89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T397" s="14" t="s">
        <v>128</v>
      </c>
      <c r="AU397" s="14" t="s">
        <v>82</v>
      </c>
    </row>
    <row r="398" s="2" customFormat="1" ht="16.5" customHeight="1">
      <c r="A398" s="35"/>
      <c r="B398" s="36"/>
      <c r="C398" s="208" t="s">
        <v>629</v>
      </c>
      <c r="D398" s="208" t="s">
        <v>122</v>
      </c>
      <c r="E398" s="209" t="s">
        <v>630</v>
      </c>
      <c r="F398" s="210" t="s">
        <v>631</v>
      </c>
      <c r="G398" s="211" t="s">
        <v>623</v>
      </c>
      <c r="H398" s="212">
        <v>1</v>
      </c>
      <c r="I398" s="213"/>
      <c r="J398" s="214">
        <f>ROUND(I398*H398,2)</f>
        <v>0</v>
      </c>
      <c r="K398" s="210" t="s">
        <v>1</v>
      </c>
      <c r="L398" s="41"/>
      <c r="M398" s="215" t="s">
        <v>1</v>
      </c>
      <c r="N398" s="216" t="s">
        <v>40</v>
      </c>
      <c r="O398" s="88"/>
      <c r="P398" s="217">
        <f>O398*H398</f>
        <v>0</v>
      </c>
      <c r="Q398" s="217">
        <v>0</v>
      </c>
      <c r="R398" s="217">
        <f>Q398*H398</f>
        <v>0</v>
      </c>
      <c r="S398" s="217">
        <v>0</v>
      </c>
      <c r="T398" s="218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219" t="s">
        <v>614</v>
      </c>
      <c r="AT398" s="219" t="s">
        <v>122</v>
      </c>
      <c r="AU398" s="219" t="s">
        <v>82</v>
      </c>
      <c r="AY398" s="14" t="s">
        <v>119</v>
      </c>
      <c r="BE398" s="220">
        <f>IF(N398="základní",J398,0)</f>
        <v>0</v>
      </c>
      <c r="BF398" s="220">
        <f>IF(N398="snížená",J398,0)</f>
        <v>0</v>
      </c>
      <c r="BG398" s="220">
        <f>IF(N398="zákl. přenesená",J398,0)</f>
        <v>0</v>
      </c>
      <c r="BH398" s="220">
        <f>IF(N398="sníž. přenesená",J398,0)</f>
        <v>0</v>
      </c>
      <c r="BI398" s="220">
        <f>IF(N398="nulová",J398,0)</f>
        <v>0</v>
      </c>
      <c r="BJ398" s="14" t="s">
        <v>80</v>
      </c>
      <c r="BK398" s="220">
        <f>ROUND(I398*H398,2)</f>
        <v>0</v>
      </c>
      <c r="BL398" s="14" t="s">
        <v>614</v>
      </c>
      <c r="BM398" s="219" t="s">
        <v>632</v>
      </c>
    </row>
    <row r="399" s="2" customFormat="1">
      <c r="A399" s="35"/>
      <c r="B399" s="36"/>
      <c r="C399" s="37"/>
      <c r="D399" s="221" t="s">
        <v>128</v>
      </c>
      <c r="E399" s="37"/>
      <c r="F399" s="222" t="s">
        <v>631</v>
      </c>
      <c r="G399" s="37"/>
      <c r="H399" s="37"/>
      <c r="I399" s="223"/>
      <c r="J399" s="37"/>
      <c r="K399" s="37"/>
      <c r="L399" s="41"/>
      <c r="M399" s="224"/>
      <c r="N399" s="225"/>
      <c r="O399" s="88"/>
      <c r="P399" s="88"/>
      <c r="Q399" s="88"/>
      <c r="R399" s="88"/>
      <c r="S399" s="88"/>
      <c r="T399" s="89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T399" s="14" t="s">
        <v>128</v>
      </c>
      <c r="AU399" s="14" t="s">
        <v>82</v>
      </c>
    </row>
    <row r="400" s="12" customFormat="1" ht="25.92" customHeight="1">
      <c r="A400" s="12"/>
      <c r="B400" s="192"/>
      <c r="C400" s="193"/>
      <c r="D400" s="194" t="s">
        <v>74</v>
      </c>
      <c r="E400" s="195" t="s">
        <v>633</v>
      </c>
      <c r="F400" s="195" t="s">
        <v>634</v>
      </c>
      <c r="G400" s="193"/>
      <c r="H400" s="193"/>
      <c r="I400" s="196"/>
      <c r="J400" s="197">
        <f>BK400</f>
        <v>0</v>
      </c>
      <c r="K400" s="193"/>
      <c r="L400" s="198"/>
      <c r="M400" s="199"/>
      <c r="N400" s="200"/>
      <c r="O400" s="200"/>
      <c r="P400" s="201">
        <f>SUM(P401:P402)</f>
        <v>0</v>
      </c>
      <c r="Q400" s="200"/>
      <c r="R400" s="201">
        <f>SUM(R401:R402)</f>
        <v>0</v>
      </c>
      <c r="S400" s="200"/>
      <c r="T400" s="202">
        <f>SUM(T401:T402)</f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203" t="s">
        <v>139</v>
      </c>
      <c r="AT400" s="204" t="s">
        <v>74</v>
      </c>
      <c r="AU400" s="204" t="s">
        <v>75</v>
      </c>
      <c r="AY400" s="203" t="s">
        <v>119</v>
      </c>
      <c r="BK400" s="205">
        <f>SUM(BK401:BK402)</f>
        <v>0</v>
      </c>
    </row>
    <row r="401" s="2" customFormat="1" ht="16.5" customHeight="1">
      <c r="A401" s="35"/>
      <c r="B401" s="36"/>
      <c r="C401" s="208" t="s">
        <v>635</v>
      </c>
      <c r="D401" s="208" t="s">
        <v>122</v>
      </c>
      <c r="E401" s="209" t="s">
        <v>636</v>
      </c>
      <c r="F401" s="210" t="s">
        <v>634</v>
      </c>
      <c r="G401" s="211" t="s">
        <v>613</v>
      </c>
      <c r="H401" s="212">
        <v>16</v>
      </c>
      <c r="I401" s="213"/>
      <c r="J401" s="214">
        <f>ROUND(I401*H401,2)</f>
        <v>0</v>
      </c>
      <c r="K401" s="210" t="s">
        <v>1</v>
      </c>
      <c r="L401" s="41"/>
      <c r="M401" s="215" t="s">
        <v>1</v>
      </c>
      <c r="N401" s="216" t="s">
        <v>40</v>
      </c>
      <c r="O401" s="88"/>
      <c r="P401" s="217">
        <f>O401*H401</f>
        <v>0</v>
      </c>
      <c r="Q401" s="217">
        <v>0</v>
      </c>
      <c r="R401" s="217">
        <f>Q401*H401</f>
        <v>0</v>
      </c>
      <c r="S401" s="217">
        <v>0</v>
      </c>
      <c r="T401" s="218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219" t="s">
        <v>614</v>
      </c>
      <c r="AT401" s="219" t="s">
        <v>122</v>
      </c>
      <c r="AU401" s="219" t="s">
        <v>80</v>
      </c>
      <c r="AY401" s="14" t="s">
        <v>119</v>
      </c>
      <c r="BE401" s="220">
        <f>IF(N401="základní",J401,0)</f>
        <v>0</v>
      </c>
      <c r="BF401" s="220">
        <f>IF(N401="snížená",J401,0)</f>
        <v>0</v>
      </c>
      <c r="BG401" s="220">
        <f>IF(N401="zákl. přenesená",J401,0)</f>
        <v>0</v>
      </c>
      <c r="BH401" s="220">
        <f>IF(N401="sníž. přenesená",J401,0)</f>
        <v>0</v>
      </c>
      <c r="BI401" s="220">
        <f>IF(N401="nulová",J401,0)</f>
        <v>0</v>
      </c>
      <c r="BJ401" s="14" t="s">
        <v>80</v>
      </c>
      <c r="BK401" s="220">
        <f>ROUND(I401*H401,2)</f>
        <v>0</v>
      </c>
      <c r="BL401" s="14" t="s">
        <v>614</v>
      </c>
      <c r="BM401" s="219" t="s">
        <v>637</v>
      </c>
    </row>
    <row r="402" s="2" customFormat="1">
      <c r="A402" s="35"/>
      <c r="B402" s="36"/>
      <c r="C402" s="37"/>
      <c r="D402" s="221" t="s">
        <v>128</v>
      </c>
      <c r="E402" s="37"/>
      <c r="F402" s="222" t="s">
        <v>634</v>
      </c>
      <c r="G402" s="37"/>
      <c r="H402" s="37"/>
      <c r="I402" s="223"/>
      <c r="J402" s="37"/>
      <c r="K402" s="37"/>
      <c r="L402" s="41"/>
      <c r="M402" s="224"/>
      <c r="N402" s="225"/>
      <c r="O402" s="88"/>
      <c r="P402" s="88"/>
      <c r="Q402" s="88"/>
      <c r="R402" s="88"/>
      <c r="S402" s="88"/>
      <c r="T402" s="89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T402" s="14" t="s">
        <v>128</v>
      </c>
      <c r="AU402" s="14" t="s">
        <v>80</v>
      </c>
    </row>
    <row r="403" s="12" customFormat="1" ht="25.92" customHeight="1">
      <c r="A403" s="12"/>
      <c r="B403" s="192"/>
      <c r="C403" s="193"/>
      <c r="D403" s="194" t="s">
        <v>74</v>
      </c>
      <c r="E403" s="195" t="s">
        <v>638</v>
      </c>
      <c r="F403" s="195" t="s">
        <v>639</v>
      </c>
      <c r="G403" s="193"/>
      <c r="H403" s="193"/>
      <c r="I403" s="196"/>
      <c r="J403" s="197">
        <f>BK403</f>
        <v>0</v>
      </c>
      <c r="K403" s="193"/>
      <c r="L403" s="198"/>
      <c r="M403" s="199"/>
      <c r="N403" s="200"/>
      <c r="O403" s="200"/>
      <c r="P403" s="201">
        <f>P404+P405+P409</f>
        <v>0</v>
      </c>
      <c r="Q403" s="200"/>
      <c r="R403" s="201">
        <f>R404+R405+R409</f>
        <v>0</v>
      </c>
      <c r="S403" s="200"/>
      <c r="T403" s="202">
        <f>T404+T405+T409</f>
        <v>0</v>
      </c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R403" s="203" t="s">
        <v>143</v>
      </c>
      <c r="AT403" s="204" t="s">
        <v>74</v>
      </c>
      <c r="AU403" s="204" t="s">
        <v>75</v>
      </c>
      <c r="AY403" s="203" t="s">
        <v>119</v>
      </c>
      <c r="BK403" s="205">
        <f>BK404+BK405+BK409</f>
        <v>0</v>
      </c>
    </row>
    <row r="404" s="2" customFormat="1" ht="16.5" customHeight="1">
      <c r="A404" s="35"/>
      <c r="B404" s="36"/>
      <c r="C404" s="208" t="s">
        <v>640</v>
      </c>
      <c r="D404" s="208" t="s">
        <v>122</v>
      </c>
      <c r="E404" s="209" t="s">
        <v>641</v>
      </c>
      <c r="F404" s="210" t="s">
        <v>642</v>
      </c>
      <c r="G404" s="211" t="s">
        <v>125</v>
      </c>
      <c r="H404" s="212">
        <v>1</v>
      </c>
      <c r="I404" s="213"/>
      <c r="J404" s="214">
        <f>ROUND(I404*H404,2)</f>
        <v>0</v>
      </c>
      <c r="K404" s="210" t="s">
        <v>1</v>
      </c>
      <c r="L404" s="41"/>
      <c r="M404" s="215" t="s">
        <v>1</v>
      </c>
      <c r="N404" s="216" t="s">
        <v>40</v>
      </c>
      <c r="O404" s="88"/>
      <c r="P404" s="217">
        <f>O404*H404</f>
        <v>0</v>
      </c>
      <c r="Q404" s="217">
        <v>0</v>
      </c>
      <c r="R404" s="217">
        <f>Q404*H404</f>
        <v>0</v>
      </c>
      <c r="S404" s="217">
        <v>0</v>
      </c>
      <c r="T404" s="218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219" t="s">
        <v>139</v>
      </c>
      <c r="AT404" s="219" t="s">
        <v>122</v>
      </c>
      <c r="AU404" s="219" t="s">
        <v>80</v>
      </c>
      <c r="AY404" s="14" t="s">
        <v>119</v>
      </c>
      <c r="BE404" s="220">
        <f>IF(N404="základní",J404,0)</f>
        <v>0</v>
      </c>
      <c r="BF404" s="220">
        <f>IF(N404="snížená",J404,0)</f>
        <v>0</v>
      </c>
      <c r="BG404" s="220">
        <f>IF(N404="zákl. přenesená",J404,0)</f>
        <v>0</v>
      </c>
      <c r="BH404" s="220">
        <f>IF(N404="sníž. přenesená",J404,0)</f>
        <v>0</v>
      </c>
      <c r="BI404" s="220">
        <f>IF(N404="nulová",J404,0)</f>
        <v>0</v>
      </c>
      <c r="BJ404" s="14" t="s">
        <v>80</v>
      </c>
      <c r="BK404" s="220">
        <f>ROUND(I404*H404,2)</f>
        <v>0</v>
      </c>
      <c r="BL404" s="14" t="s">
        <v>139</v>
      </c>
      <c r="BM404" s="219" t="s">
        <v>643</v>
      </c>
    </row>
    <row r="405" s="12" customFormat="1" ht="22.8" customHeight="1">
      <c r="A405" s="12"/>
      <c r="B405" s="192"/>
      <c r="C405" s="193"/>
      <c r="D405" s="194" t="s">
        <v>74</v>
      </c>
      <c r="E405" s="206" t="s">
        <v>644</v>
      </c>
      <c r="F405" s="206" t="s">
        <v>645</v>
      </c>
      <c r="G405" s="193"/>
      <c r="H405" s="193"/>
      <c r="I405" s="196"/>
      <c r="J405" s="207">
        <f>BK405</f>
        <v>0</v>
      </c>
      <c r="K405" s="193"/>
      <c r="L405" s="198"/>
      <c r="M405" s="199"/>
      <c r="N405" s="200"/>
      <c r="O405" s="200"/>
      <c r="P405" s="201">
        <f>SUM(P406:P408)</f>
        <v>0</v>
      </c>
      <c r="Q405" s="200"/>
      <c r="R405" s="201">
        <f>SUM(R406:R408)</f>
        <v>0</v>
      </c>
      <c r="S405" s="200"/>
      <c r="T405" s="202">
        <f>SUM(T406:T408)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3" t="s">
        <v>143</v>
      </c>
      <c r="AT405" s="204" t="s">
        <v>74</v>
      </c>
      <c r="AU405" s="204" t="s">
        <v>80</v>
      </c>
      <c r="AY405" s="203" t="s">
        <v>119</v>
      </c>
      <c r="BK405" s="205">
        <f>SUM(BK406:BK408)</f>
        <v>0</v>
      </c>
    </row>
    <row r="406" s="2" customFormat="1" ht="16.5" customHeight="1">
      <c r="A406" s="35"/>
      <c r="B406" s="36"/>
      <c r="C406" s="208" t="s">
        <v>646</v>
      </c>
      <c r="D406" s="208" t="s">
        <v>122</v>
      </c>
      <c r="E406" s="209" t="s">
        <v>647</v>
      </c>
      <c r="F406" s="210" t="s">
        <v>648</v>
      </c>
      <c r="G406" s="211" t="s">
        <v>125</v>
      </c>
      <c r="H406" s="212">
        <v>1</v>
      </c>
      <c r="I406" s="213"/>
      <c r="J406" s="214">
        <f>ROUND(I406*H406,2)</f>
        <v>0</v>
      </c>
      <c r="K406" s="210" t="s">
        <v>174</v>
      </c>
      <c r="L406" s="41"/>
      <c r="M406" s="215" t="s">
        <v>1</v>
      </c>
      <c r="N406" s="216" t="s">
        <v>40</v>
      </c>
      <c r="O406" s="88"/>
      <c r="P406" s="217">
        <f>O406*H406</f>
        <v>0</v>
      </c>
      <c r="Q406" s="217">
        <v>0</v>
      </c>
      <c r="R406" s="217">
        <f>Q406*H406</f>
        <v>0</v>
      </c>
      <c r="S406" s="217">
        <v>0</v>
      </c>
      <c r="T406" s="218">
        <f>S406*H406</f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219" t="s">
        <v>649</v>
      </c>
      <c r="AT406" s="219" t="s">
        <v>122</v>
      </c>
      <c r="AU406" s="219" t="s">
        <v>82</v>
      </c>
      <c r="AY406" s="14" t="s">
        <v>119</v>
      </c>
      <c r="BE406" s="220">
        <f>IF(N406="základní",J406,0)</f>
        <v>0</v>
      </c>
      <c r="BF406" s="220">
        <f>IF(N406="snížená",J406,0)</f>
        <v>0</v>
      </c>
      <c r="BG406" s="220">
        <f>IF(N406="zákl. přenesená",J406,0)</f>
        <v>0</v>
      </c>
      <c r="BH406" s="220">
        <f>IF(N406="sníž. přenesená",J406,0)</f>
        <v>0</v>
      </c>
      <c r="BI406" s="220">
        <f>IF(N406="nulová",J406,0)</f>
        <v>0</v>
      </c>
      <c r="BJ406" s="14" t="s">
        <v>80</v>
      </c>
      <c r="BK406" s="220">
        <f>ROUND(I406*H406,2)</f>
        <v>0</v>
      </c>
      <c r="BL406" s="14" t="s">
        <v>649</v>
      </c>
      <c r="BM406" s="219" t="s">
        <v>650</v>
      </c>
    </row>
    <row r="407" s="2" customFormat="1">
      <c r="A407" s="35"/>
      <c r="B407" s="36"/>
      <c r="C407" s="37"/>
      <c r="D407" s="221" t="s">
        <v>128</v>
      </c>
      <c r="E407" s="37"/>
      <c r="F407" s="222" t="s">
        <v>651</v>
      </c>
      <c r="G407" s="37"/>
      <c r="H407" s="37"/>
      <c r="I407" s="223"/>
      <c r="J407" s="37"/>
      <c r="K407" s="37"/>
      <c r="L407" s="41"/>
      <c r="M407" s="224"/>
      <c r="N407" s="225"/>
      <c r="O407" s="88"/>
      <c r="P407" s="88"/>
      <c r="Q407" s="88"/>
      <c r="R407" s="88"/>
      <c r="S407" s="88"/>
      <c r="T407" s="89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T407" s="14" t="s">
        <v>128</v>
      </c>
      <c r="AU407" s="14" t="s">
        <v>82</v>
      </c>
    </row>
    <row r="408" s="2" customFormat="1">
      <c r="A408" s="35"/>
      <c r="B408" s="36"/>
      <c r="C408" s="37"/>
      <c r="D408" s="236" t="s">
        <v>164</v>
      </c>
      <c r="E408" s="37"/>
      <c r="F408" s="237" t="s">
        <v>652</v>
      </c>
      <c r="G408" s="37"/>
      <c r="H408" s="37"/>
      <c r="I408" s="223"/>
      <c r="J408" s="37"/>
      <c r="K408" s="37"/>
      <c r="L408" s="41"/>
      <c r="M408" s="224"/>
      <c r="N408" s="225"/>
      <c r="O408" s="88"/>
      <c r="P408" s="88"/>
      <c r="Q408" s="88"/>
      <c r="R408" s="88"/>
      <c r="S408" s="88"/>
      <c r="T408" s="89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T408" s="14" t="s">
        <v>164</v>
      </c>
      <c r="AU408" s="14" t="s">
        <v>82</v>
      </c>
    </row>
    <row r="409" s="12" customFormat="1" ht="22.8" customHeight="1">
      <c r="A409" s="12"/>
      <c r="B409" s="192"/>
      <c r="C409" s="193"/>
      <c r="D409" s="194" t="s">
        <v>74</v>
      </c>
      <c r="E409" s="206" t="s">
        <v>653</v>
      </c>
      <c r="F409" s="206" t="s">
        <v>654</v>
      </c>
      <c r="G409" s="193"/>
      <c r="H409" s="193"/>
      <c r="I409" s="196"/>
      <c r="J409" s="207">
        <f>BK409</f>
        <v>0</v>
      </c>
      <c r="K409" s="193"/>
      <c r="L409" s="198"/>
      <c r="M409" s="199"/>
      <c r="N409" s="200"/>
      <c r="O409" s="200"/>
      <c r="P409" s="201">
        <f>SUM(P410:P411)</f>
        <v>0</v>
      </c>
      <c r="Q409" s="200"/>
      <c r="R409" s="201">
        <f>SUM(R410:R411)</f>
        <v>0</v>
      </c>
      <c r="S409" s="200"/>
      <c r="T409" s="202">
        <f>SUM(T410:T411)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03" t="s">
        <v>143</v>
      </c>
      <c r="AT409" s="204" t="s">
        <v>74</v>
      </c>
      <c r="AU409" s="204" t="s">
        <v>80</v>
      </c>
      <c r="AY409" s="203" t="s">
        <v>119</v>
      </c>
      <c r="BK409" s="205">
        <f>SUM(BK410:BK411)</f>
        <v>0</v>
      </c>
    </row>
    <row r="410" s="2" customFormat="1" ht="16.5" customHeight="1">
      <c r="A410" s="35"/>
      <c r="B410" s="36"/>
      <c r="C410" s="208" t="s">
        <v>655</v>
      </c>
      <c r="D410" s="208" t="s">
        <v>122</v>
      </c>
      <c r="E410" s="209" t="s">
        <v>656</v>
      </c>
      <c r="F410" s="210" t="s">
        <v>657</v>
      </c>
      <c r="G410" s="211" t="s">
        <v>658</v>
      </c>
      <c r="H410" s="212">
        <v>1</v>
      </c>
      <c r="I410" s="213"/>
      <c r="J410" s="214">
        <f>ROUND(I410*H410,2)</f>
        <v>0</v>
      </c>
      <c r="K410" s="210" t="s">
        <v>1</v>
      </c>
      <c r="L410" s="41"/>
      <c r="M410" s="215" t="s">
        <v>1</v>
      </c>
      <c r="N410" s="216" t="s">
        <v>40</v>
      </c>
      <c r="O410" s="88"/>
      <c r="P410" s="217">
        <f>O410*H410</f>
        <v>0</v>
      </c>
      <c r="Q410" s="217">
        <v>0</v>
      </c>
      <c r="R410" s="217">
        <f>Q410*H410</f>
        <v>0</v>
      </c>
      <c r="S410" s="217">
        <v>0</v>
      </c>
      <c r="T410" s="218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219" t="s">
        <v>649</v>
      </c>
      <c r="AT410" s="219" t="s">
        <v>122</v>
      </c>
      <c r="AU410" s="219" t="s">
        <v>82</v>
      </c>
      <c r="AY410" s="14" t="s">
        <v>119</v>
      </c>
      <c r="BE410" s="220">
        <f>IF(N410="základní",J410,0)</f>
        <v>0</v>
      </c>
      <c r="BF410" s="220">
        <f>IF(N410="snížená",J410,0)</f>
        <v>0</v>
      </c>
      <c r="BG410" s="220">
        <f>IF(N410="zákl. přenesená",J410,0)</f>
        <v>0</v>
      </c>
      <c r="BH410" s="220">
        <f>IF(N410="sníž. přenesená",J410,0)</f>
        <v>0</v>
      </c>
      <c r="BI410" s="220">
        <f>IF(N410="nulová",J410,0)</f>
        <v>0</v>
      </c>
      <c r="BJ410" s="14" t="s">
        <v>80</v>
      </c>
      <c r="BK410" s="220">
        <f>ROUND(I410*H410,2)</f>
        <v>0</v>
      </c>
      <c r="BL410" s="14" t="s">
        <v>649</v>
      </c>
      <c r="BM410" s="219" t="s">
        <v>659</v>
      </c>
    </row>
    <row r="411" s="2" customFormat="1">
      <c r="A411" s="35"/>
      <c r="B411" s="36"/>
      <c r="C411" s="37"/>
      <c r="D411" s="221" t="s">
        <v>128</v>
      </c>
      <c r="E411" s="37"/>
      <c r="F411" s="222" t="s">
        <v>657</v>
      </c>
      <c r="G411" s="37"/>
      <c r="H411" s="37"/>
      <c r="I411" s="223"/>
      <c r="J411" s="37"/>
      <c r="K411" s="37"/>
      <c r="L411" s="41"/>
      <c r="M411" s="239"/>
      <c r="N411" s="240"/>
      <c r="O411" s="241"/>
      <c r="P411" s="241"/>
      <c r="Q411" s="241"/>
      <c r="R411" s="241"/>
      <c r="S411" s="241"/>
      <c r="T411" s="242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T411" s="14" t="s">
        <v>128</v>
      </c>
      <c r="AU411" s="14" t="s">
        <v>82</v>
      </c>
    </row>
    <row r="412" s="2" customFormat="1" ht="6.96" customHeight="1">
      <c r="A412" s="35"/>
      <c r="B412" s="63"/>
      <c r="C412" s="64"/>
      <c r="D412" s="64"/>
      <c r="E412" s="64"/>
      <c r="F412" s="64"/>
      <c r="G412" s="64"/>
      <c r="H412" s="64"/>
      <c r="I412" s="64"/>
      <c r="J412" s="64"/>
      <c r="K412" s="64"/>
      <c r="L412" s="41"/>
      <c r="M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</row>
  </sheetData>
  <sheetProtection sheet="1" autoFilter="0" formatColumns="0" formatRows="0" objects="1" scenarios="1" spinCount="100000" saltValue="jHqtNLmptGYlydyFPoys2S/RmW/UTmDrrDGqfHQiayLytS/Y4T2O9rwP5aD/h3AWymiE23dYVkFKUhnm27yZlA==" hashValue="giAG2x6PKBYD1UFXF/PVOus4Ns0Eo2f+yS/1IBfW1lrD7dlEIEDS5wFTpzUYDLGXS4dFWx+dpysFG0iQMl0LFw==" algorithmName="SHA-512" password="CC35"/>
  <autoFilter ref="C126:K411"/>
  <mergeCells count="6">
    <mergeCell ref="E7:H7"/>
    <mergeCell ref="E16:H16"/>
    <mergeCell ref="E25:H25"/>
    <mergeCell ref="E85:H85"/>
    <mergeCell ref="E119:H119"/>
    <mergeCell ref="L2:V2"/>
  </mergeCells>
  <hyperlinks>
    <hyperlink ref="F146" r:id="rId1" display="https://podminky.urs.cz/item/CS_URS_2021_01/741110063"/>
    <hyperlink ref="F151" r:id="rId2" display="https://podminky.urs.cz/item/CS_URS_2022_02/741112061"/>
    <hyperlink ref="F156" r:id="rId3" display="https://podminky.urs.cz/item/CS_URS_2022_02/741112101"/>
    <hyperlink ref="F161" r:id="rId4" display="https://podminky.urs.cz/item/CS_URS_2022_02/741120001"/>
    <hyperlink ref="F170" r:id="rId5" display="https://podminky.urs.cz/item/CS_URS_2022_02/741122011"/>
    <hyperlink ref="F176" r:id="rId6" display="https://podminky.urs.cz/item/CS_URS_2022_02/741122015"/>
    <hyperlink ref="F182" r:id="rId7" display="https://podminky.urs.cz/item/CS_URS_2022_02/741122015"/>
    <hyperlink ref="F188" r:id="rId8" display="https://podminky.urs.cz/item/CS_URS_2022_02/741122016"/>
    <hyperlink ref="F194" r:id="rId9" display="https://podminky.urs.cz/item/CS_URS_2022_02/741122031"/>
    <hyperlink ref="F200" r:id="rId10" display="https://podminky.urs.cz/item/CS_URS_2022_02/741122033"/>
    <hyperlink ref="F206" r:id="rId11" display="https://podminky.urs.cz/item/CS_URS_2022_02/741132103"/>
    <hyperlink ref="F209" r:id="rId12" display="https://podminky.urs.cz/item/CS_URS_2022_02/741132145"/>
    <hyperlink ref="F212" r:id="rId13" display="https://podminky.urs.cz/item/CS_URS_2022_02/741132147"/>
    <hyperlink ref="F215" r:id="rId14" display="https://podminky.urs.cz/item/CS_URS_2022_02/741210001"/>
    <hyperlink ref="F220" r:id="rId15" display="https://podminky.urs.cz/item/CS_URS_2022_02/741310201"/>
    <hyperlink ref="F229" r:id="rId16" display="https://podminky.urs.cz/item/CS_URS_2022_02/741310231"/>
    <hyperlink ref="F241" r:id="rId17" display="https://podminky.urs.cz/item/CS_URS_2022_02/741310233"/>
    <hyperlink ref="F252" r:id="rId18" display="https://podminky.urs.cz/item/CS_URS_2022_02/741310239"/>
    <hyperlink ref="F263" r:id="rId19" display="https://podminky.urs.cz/item/CS_URS_2021_01/741311021"/>
    <hyperlink ref="F272" r:id="rId20" display="https://podminky.urs.cz/item/CS_URS_2022_02/741313001"/>
    <hyperlink ref="F281" r:id="rId21" display="https://podminky.urs.cz/item/CS_URS_2022_02/741313004"/>
    <hyperlink ref="F287" r:id="rId22" display="https://podminky.urs.cz/item/CS_URS_2022_02/741313006"/>
    <hyperlink ref="F305" r:id="rId23" display="https://podminky.urs.cz/item/CS_URS_2021_01/741330731"/>
    <hyperlink ref="F310" r:id="rId24" display="https://podminky.urs.cz/item/CS_URS_2022_02/741372061"/>
    <hyperlink ref="F322" r:id="rId25" display="https://podminky.urs.cz/item/CS_URS_2021_01/742230006"/>
    <hyperlink ref="F334" r:id="rId26" display="https://podminky.urs.cz/item/CS_URS_2021_01/210220321"/>
    <hyperlink ref="F340" r:id="rId27" display="https://podminky.urs.cz/item/CS_URS_2022_02/220110346"/>
    <hyperlink ref="F346" r:id="rId28" display="https://podminky.urs.cz/item/CS_URS_2022_02/460941111"/>
    <hyperlink ref="F349" r:id="rId29" display="https://podminky.urs.cz/item/CS_URS_2022_02/460941211"/>
    <hyperlink ref="F352" r:id="rId30" display="https://podminky.urs.cz/item/CS_URS_2022_02/460941213"/>
    <hyperlink ref="F355" r:id="rId31" display="https://podminky.urs.cz/item/CS_URS_2022_02/460941215"/>
    <hyperlink ref="F358" r:id="rId32" display="https://podminky.urs.cz/item/CS_URS_2022_02/468081311"/>
    <hyperlink ref="F361" r:id="rId33" display="https://podminky.urs.cz/item/CS_URS_2022_02/468081312"/>
    <hyperlink ref="F364" r:id="rId34" display="https://podminky.urs.cz/item/CS_URS_2022_02/468094111"/>
    <hyperlink ref="F367" r:id="rId35" display="https://podminky.urs.cz/item/CS_URS_2022_02/468101211"/>
    <hyperlink ref="F370" r:id="rId36" display="https://podminky.urs.cz/item/CS_URS_2022_02/468101411"/>
    <hyperlink ref="F373" r:id="rId37" display="https://podminky.urs.cz/item/CS_URS_2022_02/468101413"/>
    <hyperlink ref="F376" r:id="rId38" display="https://podminky.urs.cz/item/CS_URS_2022_02/468101415"/>
    <hyperlink ref="F379" r:id="rId39" display="https://podminky.urs.cz/item/CS_URS_2022_02/469971111"/>
    <hyperlink ref="F382" r:id="rId40" display="https://podminky.urs.cz/item/CS_URS_2022_02/469972111"/>
    <hyperlink ref="F385" r:id="rId41" display="https://podminky.urs.cz/item/CS_URS_2022_02/469972121"/>
    <hyperlink ref="F388" r:id="rId42" display="https://podminky.urs.cz/item/CS_URS_2022_02/469973113"/>
    <hyperlink ref="F408" r:id="rId43" display="https://podminky.urs.cz/item/CS_URS_2022_02/0132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DESKTOP-LK6PCQB\Milan</dc:creator>
  <cp:lastModifiedBy>DESKTOP-LK6PCQB\Milan</cp:lastModifiedBy>
  <dcterms:created xsi:type="dcterms:W3CDTF">2023-04-25T05:44:45Z</dcterms:created>
  <dcterms:modified xsi:type="dcterms:W3CDTF">2023-04-25T05:44:46Z</dcterms:modified>
</cp:coreProperties>
</file>